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8855" windowHeight="12465"/>
  </bookViews>
  <sheets>
    <sheet name="Индивидуальный пост на  год" sheetId="1" r:id="rId1"/>
    <sheet name="пояснительная к ИП на год" sheetId="2" r:id="rId2"/>
    <sheet name="амортизация ИП" sheetId="3" r:id="rId3"/>
  </sheets>
  <calcPr calcId="124519"/>
</workbook>
</file>

<file path=xl/calcChain.xml><?xml version="1.0" encoding="utf-8"?>
<calcChain xmlns="http://schemas.openxmlformats.org/spreadsheetml/2006/main">
  <c r="C56" i="2"/>
  <c r="C54"/>
  <c r="C53"/>
  <c r="J17" i="1" l="1"/>
  <c r="I17"/>
  <c r="H17"/>
  <c r="G75"/>
  <c r="M39"/>
  <c r="L9" i="3"/>
  <c r="H9"/>
  <c r="F38" i="1"/>
  <c r="F37"/>
  <c r="F36"/>
  <c r="F35"/>
  <c r="F38" i="2"/>
  <c r="F37"/>
  <c r="F36"/>
  <c r="F35"/>
  <c r="F34"/>
  <c r="F32"/>
  <c r="F31"/>
  <c r="F30"/>
  <c r="F29"/>
  <c r="F28"/>
  <c r="F27"/>
  <c r="H13" i="3" l="1"/>
  <c r="H12"/>
  <c r="H11"/>
  <c r="H7"/>
  <c r="L7" s="1"/>
  <c r="F5"/>
  <c r="H5" s="1"/>
  <c r="L5" s="1"/>
  <c r="C57" i="2"/>
  <c r="C58" s="1"/>
  <c r="G49"/>
  <c r="H49" s="1"/>
  <c r="F49"/>
  <c r="F48"/>
  <c r="G48" s="1"/>
  <c r="F47"/>
  <c r="G47" s="1"/>
  <c r="F46"/>
  <c r="G46" s="1"/>
  <c r="H46" s="1"/>
  <c r="H45"/>
  <c r="G45"/>
  <c r="F45"/>
  <c r="G44"/>
  <c r="F44"/>
  <c r="F43"/>
  <c r="G43" s="1"/>
  <c r="F42"/>
  <c r="G38" i="1"/>
  <c r="G37"/>
  <c r="G36"/>
  <c r="G35"/>
  <c r="G34"/>
  <c r="H23"/>
  <c r="I23" s="1"/>
  <c r="H22"/>
  <c r="H21"/>
  <c r="I21" s="1"/>
  <c r="H20"/>
  <c r="I20" s="1"/>
  <c r="J20" s="1"/>
  <c r="H19"/>
  <c r="H18"/>
  <c r="I18" s="1"/>
  <c r="G39" l="1"/>
  <c r="N40" s="1"/>
  <c r="D82" s="1"/>
  <c r="H44" i="2"/>
  <c r="F50"/>
  <c r="I19" i="1"/>
  <c r="H24"/>
  <c r="C47" s="1"/>
  <c r="C59" i="2"/>
  <c r="J22" i="1"/>
  <c r="I22"/>
  <c r="J19"/>
  <c r="J23"/>
  <c r="L15" i="3"/>
  <c r="M15" s="1"/>
  <c r="J21" i="1"/>
  <c r="G42" i="2"/>
  <c r="H42" s="1"/>
  <c r="H43"/>
  <c r="H47"/>
  <c r="J18" i="1"/>
  <c r="H48" i="2"/>
  <c r="H50" l="1"/>
  <c r="I24" i="1"/>
  <c r="J24" s="1"/>
  <c r="D47" s="1"/>
  <c r="F47" s="1"/>
  <c r="F82" s="1"/>
  <c r="G50" i="2"/>
  <c r="C82" i="1" l="1"/>
  <c r="H82" s="1"/>
  <c r="G84" s="1"/>
  <c r="G85" l="1"/>
  <c r="G86" s="1"/>
</calcChain>
</file>

<file path=xl/sharedStrings.xml><?xml version="1.0" encoding="utf-8"?>
<sst xmlns="http://schemas.openxmlformats.org/spreadsheetml/2006/main" count="204" uniqueCount="169">
  <si>
    <t xml:space="preserve">Расчёт цен на платные услуги в стационарном отделении  для престарелых и инвалидов №1 д. Ясная Поляна  </t>
  </si>
  <si>
    <t xml:space="preserve">                                                                                                          ГБУ "КЦСОН" Кашинского городского округа на 2022г.</t>
  </si>
  <si>
    <t>Таблица 1</t>
  </si>
  <si>
    <t xml:space="preserve">  </t>
  </si>
  <si>
    <t xml:space="preserve">1. Расчёт затрат на оплату труда и начислений на заработную плату </t>
  </si>
  <si>
    <t>Социальная услуга</t>
  </si>
  <si>
    <t>Должности персонала</t>
  </si>
  <si>
    <t xml:space="preserve">Время, затрачиваемое на  выполнение услуги (мин). </t>
  </si>
  <si>
    <t xml:space="preserve">Средняя заработная плата (руб.) </t>
  </si>
  <si>
    <t>Фонд рабочего времени (мин.)</t>
  </si>
  <si>
    <t>Расходы на оплату труда на оказание социальной услуги (руб.)</t>
  </si>
  <si>
    <t xml:space="preserve">Начисление на оплату труда (руб.) </t>
  </si>
  <si>
    <t>Итого расходов на оплату труда и социальное страхование (руб.)</t>
  </si>
  <si>
    <t>Индивидуальный пост по уходу</t>
  </si>
  <si>
    <t>Основная:</t>
  </si>
  <si>
    <t>Старшая медсестра</t>
  </si>
  <si>
    <t xml:space="preserve">палатная медсестра </t>
  </si>
  <si>
    <t xml:space="preserve">палатная санитарка  </t>
  </si>
  <si>
    <t>санитарка ванщица</t>
  </si>
  <si>
    <t xml:space="preserve"> повар</t>
  </si>
  <si>
    <t>специалист по соц. работе.</t>
  </si>
  <si>
    <t>Итого:</t>
  </si>
  <si>
    <t>Х</t>
  </si>
  <si>
    <t xml:space="preserve">2. Расчёт прямых материальных затрат </t>
  </si>
  <si>
    <t>Таблица 2</t>
  </si>
  <si>
    <t>Расходы на материалы</t>
  </si>
  <si>
    <t xml:space="preserve">питание </t>
  </si>
  <si>
    <t>Амортизация оборудования</t>
  </si>
  <si>
    <t>Всего</t>
  </si>
  <si>
    <t>Наименование</t>
  </si>
  <si>
    <t>сумма контрактов за 2021г.</t>
  </si>
  <si>
    <t>кол-во (шт., мл. и т.д.)</t>
  </si>
  <si>
    <t>цена за единицу (руб.)</t>
  </si>
  <si>
    <t xml:space="preserve">Всего расходов </t>
  </si>
  <si>
    <t>наименование мед. оборудования</t>
  </si>
  <si>
    <t>балансовая стоимость обору. (руб.)</t>
  </si>
  <si>
    <t>годовая норма износа (%)</t>
  </si>
  <si>
    <t>время работы оборудования (час)</t>
  </si>
  <si>
    <t>амортизационные отчисления (руб.)</t>
  </si>
  <si>
    <t>прямых материальных затрат</t>
  </si>
  <si>
    <t>Памперсы, шт.</t>
  </si>
  <si>
    <t>благотворительность</t>
  </si>
  <si>
    <t>Медикаменты, шт.</t>
  </si>
  <si>
    <t>Мягкий инвентарь, шт.</t>
  </si>
  <si>
    <t>Жесткий инвентарь, шт.</t>
  </si>
  <si>
    <t>Дезинфицирующие и моющие средства, шт.</t>
  </si>
  <si>
    <t>3. Расчет накладных расходов</t>
  </si>
  <si>
    <t>Таблица 3</t>
  </si>
  <si>
    <t>Расходы на оплату труда на оказание услуги (руб.)</t>
  </si>
  <si>
    <t>Коэффициент накладных расходов (Кнр)</t>
  </si>
  <si>
    <t>общехозяйственные расходы на услугу</t>
  </si>
  <si>
    <t>3*</t>
  </si>
  <si>
    <t>*</t>
  </si>
  <si>
    <t>КНР 0,8=итого накладных расходов/итого расходов на оплату труда и соц.страхование (руб.)</t>
  </si>
  <si>
    <t>К накладным расходом относим расходы на :</t>
  </si>
  <si>
    <t>*(ниже приведены все фактические расходы по данным 2021г.)</t>
  </si>
  <si>
    <t>1. Коммунальные услуги:</t>
  </si>
  <si>
    <t>Стоимость, руб.</t>
  </si>
  <si>
    <t>Электроэнергия, кВт.ч</t>
  </si>
  <si>
    <t>2. Затраты на тепло:</t>
  </si>
  <si>
    <t>дрова</t>
  </si>
  <si>
    <t>пиллеты</t>
  </si>
  <si>
    <t>уголь</t>
  </si>
  <si>
    <t>3. Услуги связи:</t>
  </si>
  <si>
    <t>Услуги связи, мин/руб.</t>
  </si>
  <si>
    <t>4. Услуги по содержанию имущества:</t>
  </si>
  <si>
    <t>Услуги по обслуживанию противопожарного оборудования</t>
  </si>
  <si>
    <t>Услуги по ремонту и обслуживанию автотранспорта</t>
  </si>
  <si>
    <t>Обслуживание оборудования (холодильного, лифтового, медицинского, вентиляционного)</t>
  </si>
  <si>
    <t>Вывоз мусора и удаление мед. отходов</t>
  </si>
  <si>
    <t>Услуги по камерному обеззараживанию вещей, дератизации, дезинсекции</t>
  </si>
  <si>
    <t>Услуги охраны</t>
  </si>
  <si>
    <t>5. Прочие расходы:</t>
  </si>
  <si>
    <r>
      <t xml:space="preserve">Работы, услуги прочие, а именно: </t>
    </r>
    <r>
      <rPr>
        <i/>
        <sz val="12"/>
        <color rgb="FF000000"/>
        <rFont val="Times New Roman"/>
        <charset val="204"/>
      </rPr>
      <t>обучение сотрудников, сметы, изготовление квалифицированных ключей, подписка, лицензии,  программные продукты, автострахование</t>
    </r>
  </si>
  <si>
    <r>
      <t xml:space="preserve">Работы, услуги прочие, а именно: </t>
    </r>
    <r>
      <rPr>
        <i/>
        <sz val="12"/>
        <color rgb="FF000000"/>
        <rFont val="Times New Roman"/>
        <charset val="204"/>
      </rPr>
      <t>за услуги по дозиметрии</t>
    </r>
    <r>
      <rPr>
        <sz val="12"/>
        <color rgb="FF000000"/>
        <rFont val="Times New Roman"/>
        <charset val="204"/>
      </rPr>
      <t xml:space="preserve">, </t>
    </r>
    <r>
      <rPr>
        <i/>
        <sz val="12"/>
        <color rgb="FF000000"/>
        <rFont val="Times New Roman"/>
        <charset val="204"/>
      </rPr>
      <t>подготовка тепло узлов к отопительному сезону; за работы по аэродинамическим испытаниям вентиляционных установок; за замену трехфазового счетчика прямого включения; за оценку соответствия лифта, за поверку анализаторов, весов; за исследования объектов внешней среды</t>
    </r>
  </si>
  <si>
    <t>Расходы на ремонты (текущие и капитальные)</t>
  </si>
  <si>
    <t xml:space="preserve">ГСМ </t>
  </si>
  <si>
    <t>Канцелярские товары и принадлежности</t>
  </si>
  <si>
    <t>Амортизационные отчисления:</t>
  </si>
  <si>
    <r>
      <t>Заработная плата и начисления дополнительных сотрудников, косвенно принимающих участие в оказании услуги, а именно:</t>
    </r>
    <r>
      <rPr>
        <b/>
        <i/>
        <sz val="12"/>
        <color rgb="FF000000"/>
        <rFont val="Times New Roman"/>
        <charset val="204"/>
      </rPr>
      <t xml:space="preserve"> </t>
    </r>
    <r>
      <rPr>
        <i/>
        <sz val="12"/>
        <color rgb="FF000000"/>
        <rFont val="Times New Roman"/>
        <charset val="204"/>
      </rPr>
      <t xml:space="preserve"> оператор стиральных машин, кухонный рабочий, бухгалтер, главный бухгалтер, зам. Директора , старшая медицинская сестра.</t>
    </r>
  </si>
  <si>
    <t>4. Расчет себестоимости оказания социальной услуги:</t>
  </si>
  <si>
    <t>Таблица 4</t>
  </si>
  <si>
    <t>Расходы на оплату труда и начисления (руб.)</t>
  </si>
  <si>
    <t>прямые материальные затраты (руб.)</t>
  </si>
  <si>
    <t>накладные расходы (руб.)</t>
  </si>
  <si>
    <t>себестоимость социальной услуги</t>
  </si>
  <si>
    <t xml:space="preserve">Себестоимость (руб.) за 1 к. День - </t>
  </si>
  <si>
    <r>
      <t>Рентабельность 5</t>
    </r>
    <r>
      <rPr>
        <b/>
        <sz val="12"/>
        <color rgb="FF000000"/>
        <rFont val="Times New Roman"/>
        <charset val="204"/>
      </rPr>
      <t xml:space="preserve">% - </t>
    </r>
  </si>
  <si>
    <t>,</t>
  </si>
  <si>
    <t xml:space="preserve">Всего стоимость услуги 1 койко-день 1(чел.)/ руб. - </t>
  </si>
  <si>
    <t xml:space="preserve">ПОЯСНИТЕЛЬНЯ ЗАПИСКА К РАСЧЕТУ НА 2022 ГОД К ПЛАТНОЙ УСЛУГЕ </t>
  </si>
  <si>
    <t>1. Расчет затрат на оплату труда и начислений на заработную плату</t>
  </si>
  <si>
    <t>При расчете берем рабочее время 2021 года.</t>
  </si>
  <si>
    <t>Рабочее время 7,2 час * 1,0 ст.=7,2 час*5=36 час/нед на 2021 год. По графику получаем 247 дней и 1 772,4 час.</t>
  </si>
  <si>
    <t>1772,4час * 60мин  / 12 мес. = 8862 мин в мес. / на среднюю з/п в мес. и умножаем на мин (это время затраченное на 1 пациента) = Х* 30,2 % (начисления на з/п) = Итого расходов на оплату труда и социальное страхование (руб.)</t>
  </si>
  <si>
    <r>
      <rPr>
        <b/>
        <sz val="11"/>
        <color rgb="FF000000"/>
        <rFont val="Arial"/>
        <charset val="1"/>
      </rPr>
      <t>Медсестра палатная</t>
    </r>
    <r>
      <rPr>
        <sz val="11"/>
        <color rgb="FF000000"/>
        <rFont val="Arial"/>
        <charset val="1"/>
      </rPr>
      <t>,</t>
    </r>
    <r>
      <rPr>
        <b/>
        <sz val="11"/>
        <color rgb="FF000000"/>
        <rFont val="Arial"/>
        <charset val="1"/>
      </rPr>
      <t xml:space="preserve"> санитарка палатная, санитарка ванщица</t>
    </r>
    <r>
      <rPr>
        <sz val="11"/>
        <color rgb="FF000000"/>
        <rFont val="Arial"/>
        <charset val="1"/>
      </rPr>
      <t xml:space="preserve"> являются основными сотрудниками  У данного сотрудника рабочее время 7,2час.*1 ставку= 7,2 час.* 5 рабочих дней=36 час./нед. на 2021 год. Всего 247 рабочих дней и 1772,4 час. В итоге: 1772,4*60 мин./12 мес.= 8862 мин./мес. </t>
    </r>
  </si>
  <si>
    <t>2. Расчет прямых материальных затрат</t>
  </si>
  <si>
    <t>В таблице приведены условные штуки и нормативы затрат на 2021 год по домам интернатам. У памперсов средняя цена закупки в 2021 году за штуку 00 руб. 00 копеек. (выделяет благотворительность)</t>
  </si>
  <si>
    <t>В таблице учтена амортизация здания и плиты. Амортизация именно этого имущества учитывается в прямых затратах, как непосредственно необходимое для оказания услуг напрямую (т.е. то, без чего услуга, в принципе, невозможна из всего амортизируемого имущества). Расчет амортизации сделан по формуле из методике расчета платных услуг. ГР.11= гр.8*гр.9*гр.10/рд*вд*100</t>
  </si>
  <si>
    <t>КНР =итого накладных расходов/итого расходов на оплату труда и соц.страхование (руб.)</t>
  </si>
  <si>
    <t>К накладным расходом относим расходы на:</t>
  </si>
  <si>
    <t>Коммунальные услуги рассчитывались так:</t>
  </si>
  <si>
    <t>коечный план</t>
  </si>
  <si>
    <t>койко-мест в сутки</t>
  </si>
  <si>
    <t>руб. на человека в день</t>
  </si>
  <si>
    <t>Услуги по обслуживанию противопожарного оборудования (2021г)</t>
  </si>
  <si>
    <t>Вывоз мусора и удаление мед. Отходов, ЖБО</t>
  </si>
  <si>
    <t>Услуги дератизации, дезинсекции, камерному обеззараживаю</t>
  </si>
  <si>
    <t>Прочие расходы:</t>
  </si>
  <si>
    <t>Работы, услуги прочие, а именно: обучение сотрудников, сметы, изготовление квалифицированных ключей, подписка, лицензии,  программные продукты, автострахование по счету 302.26 за 2021 год</t>
  </si>
  <si>
    <t>Работы, услуги прочие по счету 302.25, а именно: за услуги по дозиметрии, подготовка тепло узлов к отопительному сезону; за работы по аэродинамическим испытаниям вентиляционных установок; за замену трехфазового счетчика прямого включения; за оценку соответствия лифта, за поверку анализаторов, весов; за исследования объектов внешней среды</t>
  </si>
  <si>
    <t>Расходы на ремонты (текущие и капитальные, аукцион 2021 г.)</t>
  </si>
  <si>
    <t>ГСМ (списан за 2021 г.)</t>
  </si>
  <si>
    <t xml:space="preserve">Заработная плата и начисления дополнительных сотрудников, косвенно принимающих участие в оказании услуги, а именно: Зам. Директора, начальник службы хозяйственной, оператор стиральных машин, Водитель автомобиля, </t>
  </si>
  <si>
    <t>Заработная плата и начисления дополнительных сотрудников, косвенно принимающих участие в оказании услуги:</t>
  </si>
  <si>
    <t>Расходы на оплату труда на оказание социаль-ной услуги (руб.)</t>
  </si>
  <si>
    <t>Зам. Директора</t>
  </si>
  <si>
    <t>Начальник службы хозяйственной</t>
  </si>
  <si>
    <t>Оператор стиральных машин</t>
  </si>
  <si>
    <t>Водитель автомобиля</t>
  </si>
  <si>
    <t>Кочегар</t>
  </si>
  <si>
    <t>Кухонный рабочий</t>
  </si>
  <si>
    <t>Бухгалтер</t>
  </si>
  <si>
    <t>Главный бухгалтер</t>
  </si>
  <si>
    <t>Директор</t>
  </si>
  <si>
    <t>X</t>
  </si>
  <si>
    <t>* Время у всех сотрудников стоит по 1 минуте в сутки условно.</t>
  </si>
  <si>
    <t>Прямые материальные затраты (руб.)</t>
  </si>
  <si>
    <t>Накладные расходы (руб.)</t>
  </si>
  <si>
    <t>ИТОГО:</t>
  </si>
  <si>
    <t>Прибавляем 5,21%</t>
  </si>
  <si>
    <t xml:space="preserve">ВСЕГО стоимость услуги за 1(чел.)/ руб. - </t>
  </si>
  <si>
    <t>Рентабельность</t>
  </si>
  <si>
    <t xml:space="preserve"> N
п/п</t>
  </si>
  <si>
    <t>Дата 
принятия к учету</t>
  </si>
  <si>
    <t>Амортиза-
ционная
группа</t>
  </si>
  <si>
    <t>Срок
полезного
использо-
вания, мес</t>
  </si>
  <si>
    <t>Срок
полезного
использо-
вания, год</t>
  </si>
  <si>
    <t>Балансовая стоимость</t>
  </si>
  <si>
    <t>Годовая норма износа %</t>
  </si>
  <si>
    <t>Время подготовки и работы оборудования для оказания платной услуги (час)</t>
  </si>
  <si>
    <t>РД число рабочих дней в году (дн)</t>
  </si>
  <si>
    <t>ВД нормативное время работы (час)</t>
  </si>
  <si>
    <t>Амортизационные отчисления (руб.)</t>
  </si>
  <si>
    <t>РД</t>
  </si>
  <si>
    <t>ВД</t>
  </si>
  <si>
    <t>прямые затраты</t>
  </si>
  <si>
    <t>101.12 Нежилые помещения – недвижимое имущество учреждения</t>
  </si>
  <si>
    <t>101.34 Машины и оборудование – иное движимое имущество учреждения</t>
  </si>
  <si>
    <t>общее число амортизационных отчислений /180 человек план в сутки</t>
  </si>
  <si>
    <t>Мы формировали ОСВ за 2021 год по счету 302.25. Все полученные контрагенты (контракты по выполненным работам) / 20 коечных мест/ (20 проживающих, 2 из них платное стационарное отделение временного проживания ).Т.О. все затраты по содержанию были разделены на проживающих и пациентов платной услуги.</t>
  </si>
  <si>
    <r>
      <rPr>
        <i/>
        <sz val="11"/>
        <color rgb="FF000000"/>
        <rFont val="Arial"/>
        <charset val="1"/>
      </rPr>
      <t>АтомЭнергоСбыт (электроэнергия) на 713 000. 39666 кВт(общая сумма показаний за 2021г по счетчику) * тариф 8,62= 342290,96 / 12 = 28524,25/</t>
    </r>
    <r>
      <rPr>
        <i/>
        <sz val="11"/>
        <color theme="1"/>
        <rFont val="Arial"/>
        <family val="2"/>
        <charset val="204"/>
      </rPr>
      <t xml:space="preserve">20 </t>
    </r>
    <r>
      <rPr>
        <i/>
        <sz val="11"/>
        <color rgb="FF000000"/>
        <rFont val="Arial"/>
        <charset val="1"/>
      </rPr>
      <t>чел. = 1426,21 в месяц/30 дней= 47,54р. В день на человека.</t>
    </r>
  </si>
  <si>
    <r>
      <rPr>
        <i/>
        <u/>
        <sz val="11"/>
        <color rgb="FF000000"/>
        <rFont val="Arial"/>
        <charset val="1"/>
      </rPr>
      <t>Услуги связи и интернета</t>
    </r>
    <r>
      <rPr>
        <i/>
        <sz val="11"/>
        <color rgb="FF000000"/>
        <rFont val="Arial"/>
        <charset val="1"/>
      </rPr>
      <t>: фактический расход за 2021 год 45141,26р/12=3761,77 В месяц/</t>
    </r>
    <r>
      <rPr>
        <i/>
        <sz val="11"/>
        <color theme="1"/>
        <rFont val="Arial"/>
        <family val="2"/>
        <charset val="204"/>
      </rPr>
      <t>20</t>
    </r>
    <r>
      <rPr>
        <i/>
        <sz val="11"/>
        <color rgb="FF000000"/>
        <rFont val="Arial"/>
        <charset val="1"/>
      </rPr>
      <t xml:space="preserve"> чел.=188,09/30 дней=6,27. В день на человека.</t>
    </r>
  </si>
  <si>
    <r>
      <rPr>
        <i/>
        <u/>
        <sz val="11"/>
        <color rgb="FF000000"/>
        <rFont val="Arial"/>
        <charset val="204"/>
      </rPr>
      <t>Услуги по содержанию имущества</t>
    </r>
    <r>
      <rPr>
        <i/>
        <sz val="11"/>
        <color rgb="FF000000"/>
        <rFont val="Arial"/>
        <charset val="204"/>
      </rPr>
      <t xml:space="preserve"> (Наименование затрат по осв 302.25  и 302.26з а 2021 год):</t>
    </r>
  </si>
  <si>
    <r>
      <rPr>
        <i/>
        <u/>
        <sz val="11"/>
        <color rgb="FF000000"/>
        <rFont val="Arial"/>
        <charset val="1"/>
      </rPr>
      <t xml:space="preserve">Уголь </t>
    </r>
    <r>
      <rPr>
        <i/>
        <sz val="11"/>
        <color rgb="FF000000"/>
        <rFont val="Arial"/>
        <charset val="1"/>
      </rPr>
      <t xml:space="preserve">договор на 115970,00.  19,9 тон.(общая сумма показаний за 2021г ) * 115970/12 =9664,16 /20 чел.=483,20 в мес./30 дней=16,1р. В день на человека. </t>
    </r>
  </si>
  <si>
    <r>
      <rPr>
        <i/>
        <u/>
        <sz val="11"/>
        <color rgb="FF000000"/>
        <rFont val="Arial"/>
        <charset val="1"/>
      </rPr>
      <t xml:space="preserve">Пиллеты </t>
    </r>
    <r>
      <rPr>
        <i/>
        <sz val="11"/>
        <color rgb="FF000000"/>
        <rFont val="Arial"/>
        <charset val="1"/>
      </rPr>
      <t xml:space="preserve">договор на 99330,00. 12,9 тон.(общая сумма показаний за 2021г ) * 99330/12 =8277,5 /20 чел.=413,88 в мес./30 дней=13,80р. В день на человека. </t>
    </r>
  </si>
  <si>
    <r>
      <rPr>
        <i/>
        <u/>
        <sz val="11"/>
        <color rgb="FF000000"/>
        <rFont val="Arial"/>
        <charset val="1"/>
      </rPr>
      <t xml:space="preserve">Дрова </t>
    </r>
    <r>
      <rPr>
        <i/>
        <sz val="11"/>
        <color rgb="FF000000"/>
        <rFont val="Arial"/>
        <charset val="1"/>
      </rPr>
      <t xml:space="preserve">договор на 6615,00. 5,250 м3(общая сумма показаний за 2021г ) * 6615/12 =551,25 /20 чел.=27,56 в мес./30 дней=0,92р. В день на человека. </t>
    </r>
  </si>
  <si>
    <r>
      <rPr>
        <b/>
        <sz val="11"/>
        <color rgb="FF000000"/>
        <rFont val="Arial"/>
        <charset val="204"/>
      </rPr>
      <t>Повар, спец. по соц. работе</t>
    </r>
    <r>
      <rPr>
        <sz val="11"/>
        <color rgb="FF000000"/>
        <rFont val="Arial"/>
        <charset val="204"/>
      </rPr>
      <t xml:space="preserve"> работает по графику в 2021 г. на 0,5 ставки. Всего 886,2 часов и 247 рабочих дней. 886,2*60/12=4431 мин./мес.</t>
    </r>
  </si>
  <si>
    <t>сумма договоров за 2021г.</t>
  </si>
  <si>
    <t xml:space="preserve">101.22 </t>
  </si>
  <si>
    <t>Скважина с кадконтажным сооружением</t>
  </si>
  <si>
    <t>Металлическое ограждение скважины</t>
  </si>
  <si>
    <t>101.24</t>
  </si>
  <si>
    <t>Генератор бензиновый  Endress ESE 606 DHS- GT/AES</t>
  </si>
  <si>
    <t>Облучатель-рециркулятор Дезар-4</t>
  </si>
  <si>
    <t>Рециркулятор бактерицидный Мегидез 3</t>
  </si>
  <si>
    <t>Рециркулятор бактерицидный "Исток-Бриз "</t>
  </si>
  <si>
    <t>Амортизационные отчисления (эта сумма сложилась из амортизируемого имущества  см. вкладка справа амортизация ИП, учли все амортизируемое имущество учреждения. Расчет амортизации сделан по формуле из методике расчета платных услуг. ГР.11= гр.8*гр.9*гр.10/рд*вд*100. Полученная сумма/20койко-мест в сутки</t>
  </si>
  <si>
    <t>194,90 / 508,51 = 0,38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</si>
</sst>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;[Red]\-#,##0.00"/>
    <numFmt numFmtId="167" formatCode="0.00;[Red]\-0.00"/>
  </numFmts>
  <fonts count="62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14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4"/>
      <color rgb="FF000000"/>
      <name val="Calibri"/>
      <charset val="1"/>
    </font>
    <font>
      <sz val="11"/>
      <color rgb="FF000000"/>
      <name val="Arial"/>
      <charset val="204"/>
    </font>
    <font>
      <b/>
      <sz val="11"/>
      <color rgb="FF000000"/>
      <name val="Times New Roman"/>
      <charset val="204"/>
    </font>
    <font>
      <b/>
      <sz val="10"/>
      <color rgb="FF000000"/>
      <name val="Times New Roman"/>
      <charset val="1"/>
    </font>
    <font>
      <sz val="10"/>
      <color rgb="FF000000"/>
      <name val="Calibri"/>
      <charset val="1"/>
    </font>
    <font>
      <sz val="9"/>
      <color rgb="FF000000"/>
      <name val="Calibri"/>
      <charset val="1"/>
    </font>
    <font>
      <sz val="11"/>
      <color rgb="FF000000"/>
      <name val="Times New Roman"/>
      <charset val="1"/>
    </font>
    <font>
      <sz val="8"/>
      <color rgb="FFFF0000"/>
      <name val="Calibri"/>
      <charset val="1"/>
    </font>
    <font>
      <sz val="9"/>
      <color rgb="FF000000"/>
      <name val="Calibri"/>
      <charset val="204"/>
    </font>
    <font>
      <sz val="11"/>
      <color rgb="FF000000"/>
      <name val="Calibri"/>
      <charset val="204"/>
    </font>
    <font>
      <sz val="12"/>
      <color rgb="FF000000"/>
      <name val="Arial Cyr"/>
      <charset val="204"/>
    </font>
    <font>
      <sz val="12"/>
      <color rgb="FF000000"/>
      <name val="Times New Roman"/>
      <charset val="204"/>
    </font>
    <font>
      <b/>
      <sz val="11"/>
      <color rgb="FF000000"/>
      <name val="Calibri"/>
      <charset val="1"/>
    </font>
    <font>
      <b/>
      <sz val="9"/>
      <color rgb="FF000000"/>
      <name val="Times New Roman"/>
      <charset val="204"/>
    </font>
    <font>
      <b/>
      <sz val="9"/>
      <color rgb="FF000000"/>
      <name val="Arial Cyr"/>
      <charset val="204"/>
    </font>
    <font>
      <sz val="9"/>
      <color rgb="FF000000"/>
      <name val="Arial"/>
      <charset val="204"/>
    </font>
    <font>
      <sz val="10"/>
      <color rgb="FF000000"/>
      <name val="Arial"/>
      <charset val="204"/>
    </font>
    <font>
      <b/>
      <sz val="11"/>
      <color rgb="FF000000"/>
      <name val="Calibri"/>
      <charset val="204"/>
    </font>
    <font>
      <b/>
      <sz val="10"/>
      <color rgb="FF000000"/>
      <name val="Calibri"/>
      <charset val="1"/>
    </font>
    <font>
      <u/>
      <sz val="12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rgb="FF000000"/>
      <name val="Calibri"/>
      <charset val="1"/>
    </font>
    <font>
      <sz val="12"/>
      <color rgb="FF000000"/>
      <name val="Times New Roman"/>
      <charset val="1"/>
    </font>
    <font>
      <b/>
      <sz val="16"/>
      <color rgb="FF000000"/>
      <name val="Arial"/>
      <charset val="204"/>
    </font>
    <font>
      <sz val="12"/>
      <color rgb="FF000000"/>
      <name val="Arial"/>
      <charset val="204"/>
    </font>
    <font>
      <b/>
      <i/>
      <sz val="12"/>
      <color rgb="FF000000"/>
      <name val="Arial"/>
      <charset val="204"/>
    </font>
    <font>
      <sz val="11"/>
      <color rgb="FF000000"/>
      <name val="Arial"/>
      <charset val="1"/>
    </font>
    <font>
      <b/>
      <sz val="11"/>
      <color rgb="FF000000"/>
      <name val="Arial"/>
      <charset val="204"/>
    </font>
    <font>
      <i/>
      <sz val="11"/>
      <color rgb="FF000000"/>
      <name val="Arial"/>
      <charset val="204"/>
    </font>
    <font>
      <i/>
      <sz val="11"/>
      <color rgb="FF000000"/>
      <name val="Calibri"/>
      <charset val="1"/>
    </font>
    <font>
      <i/>
      <u/>
      <sz val="11"/>
      <color rgb="FF000000"/>
      <name val="Arial"/>
      <charset val="204"/>
    </font>
    <font>
      <b/>
      <i/>
      <sz val="9"/>
      <color rgb="FF000000"/>
      <name val="Calibri"/>
      <charset val="204"/>
    </font>
    <font>
      <i/>
      <u/>
      <sz val="12"/>
      <color rgb="FF000000"/>
      <name val="Arial"/>
      <charset val="204"/>
    </font>
    <font>
      <b/>
      <sz val="8"/>
      <color rgb="FF000000"/>
      <name val="Times New Roman"/>
      <charset val="204"/>
    </font>
    <font>
      <b/>
      <u/>
      <sz val="8"/>
      <color rgb="FF000000"/>
      <name val="Arial"/>
      <charset val="1"/>
    </font>
    <font>
      <b/>
      <sz val="12"/>
      <color rgb="FF000000"/>
      <name val="Arial"/>
      <charset val="204"/>
    </font>
    <font>
      <sz val="9"/>
      <color rgb="FF000000"/>
      <name val="Arial"/>
      <charset val="1"/>
    </font>
    <font>
      <b/>
      <sz val="9"/>
      <color rgb="FF000000"/>
      <name val="Arial"/>
      <charset val="1"/>
    </font>
    <font>
      <b/>
      <sz val="11"/>
      <color rgb="FFFF0000"/>
      <name val="Calibri"/>
      <charset val="204"/>
    </font>
    <font>
      <i/>
      <sz val="12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1"/>
      <color rgb="FF000000"/>
      <name val="Arial"/>
      <charset val="1"/>
    </font>
    <font>
      <i/>
      <sz val="11"/>
      <color rgb="FF000000"/>
      <name val="Arial"/>
      <charset val="1"/>
    </font>
    <font>
      <i/>
      <u/>
      <sz val="11"/>
      <color rgb="FF000000"/>
      <name val="Arial"/>
      <charset val="1"/>
    </font>
    <font>
      <i/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7" fillId="0" borderId="2" xfId="0" applyNumberFormat="1" applyFont="1" applyFill="1" applyBorder="1" applyAlignment="1" applyProtection="1"/>
    <xf numFmtId="0" fontId="16" fillId="0" borderId="3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23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/>
    <xf numFmtId="2" fontId="23" fillId="0" borderId="1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2" fontId="17" fillId="2" borderId="0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/>
    <xf numFmtId="4" fontId="23" fillId="3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1" fontId="31" fillId="0" borderId="0" xfId="0" applyNumberFormat="1" applyFont="1" applyFill="1" applyBorder="1" applyAlignment="1" applyProtection="1"/>
    <xf numFmtId="2" fontId="3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wrapText="1"/>
    </xf>
    <xf numFmtId="1" fontId="1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1" fontId="35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wrapText="1"/>
    </xf>
    <xf numFmtId="1" fontId="35" fillId="0" borderId="0" xfId="0" applyNumberFormat="1" applyFont="1" applyFill="1" applyBorder="1" applyAlignment="1" applyProtection="1">
      <alignment wrapText="1"/>
    </xf>
    <xf numFmtId="0" fontId="36" fillId="0" borderId="1" xfId="0" applyNumberFormat="1" applyFont="1" applyFill="1" applyBorder="1" applyAlignment="1" applyProtection="1">
      <alignment wrapText="1"/>
    </xf>
    <xf numFmtId="0" fontId="35" fillId="0" borderId="13" xfId="0" applyNumberFormat="1" applyFont="1" applyFill="1" applyBorder="1" applyAlignment="1" applyProtection="1">
      <alignment wrapText="1"/>
    </xf>
    <xf numFmtId="0" fontId="35" fillId="0" borderId="9" xfId="0" applyNumberFormat="1" applyFont="1" applyFill="1" applyBorder="1" applyAlignment="1" applyProtection="1">
      <alignment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</xf>
    <xf numFmtId="4" fontId="35" fillId="0" borderId="0" xfId="0" applyNumberFormat="1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 wrapText="1"/>
    </xf>
    <xf numFmtId="1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 applyProtection="1"/>
    <xf numFmtId="4" fontId="7" fillId="0" borderId="1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4" fontId="42" fillId="0" borderId="1" xfId="0" applyNumberFormat="1" applyFont="1" applyFill="1" applyBorder="1" applyAlignment="1" applyProtection="1">
      <alignment horizontal="center" vertical="center" wrapText="1"/>
    </xf>
    <xf numFmtId="1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left" vertical="center"/>
    </xf>
    <xf numFmtId="166" fontId="1" fillId="0" borderId="1" xfId="0" applyNumberFormat="1" applyFont="1" applyFill="1" applyBorder="1" applyAlignment="1" applyProtection="1">
      <alignment horizontal="right" vertical="top"/>
    </xf>
    <xf numFmtId="1" fontId="1" fillId="0" borderId="1" xfId="0" applyNumberFormat="1" applyFont="1" applyFill="1" applyBorder="1" applyAlignment="1" applyProtection="1">
      <alignment horizontal="right" vertical="top"/>
    </xf>
    <xf numFmtId="166" fontId="1" fillId="0" borderId="0" xfId="0" applyNumberFormat="1" applyFont="1" applyFill="1" applyBorder="1" applyAlignment="1" applyProtection="1">
      <alignment horizontal="right" vertical="top"/>
    </xf>
    <xf numFmtId="3" fontId="1" fillId="0" borderId="1" xfId="0" applyNumberFormat="1" applyFont="1" applyFill="1" applyBorder="1" applyAlignment="1" applyProtection="1">
      <alignment horizontal="right" vertical="top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center" vertical="top"/>
    </xf>
    <xf numFmtId="0" fontId="43" fillId="3" borderId="4" xfId="0" applyNumberFormat="1" applyFont="1" applyFill="1" applyBorder="1" applyAlignment="1" applyProtection="1">
      <alignment horizontal="left"/>
    </xf>
    <xf numFmtId="14" fontId="1" fillId="3" borderId="4" xfId="0" applyNumberFormat="1" applyFont="1" applyFill="1" applyBorder="1" applyAlignment="1" applyProtection="1">
      <alignment horizontal="center" vertical="top"/>
    </xf>
    <xf numFmtId="1" fontId="1" fillId="3" borderId="4" xfId="0" applyNumberFormat="1" applyFont="1" applyFill="1" applyBorder="1" applyAlignment="1" applyProtection="1">
      <alignment horizontal="center" vertical="top" wrapText="1"/>
    </xf>
    <xf numFmtId="1" fontId="1" fillId="3" borderId="4" xfId="0" applyNumberFormat="1" applyFont="1" applyFill="1" applyBorder="1" applyAlignment="1" applyProtection="1">
      <alignment horizontal="right" vertical="top" wrapText="1"/>
    </xf>
    <xf numFmtId="1" fontId="1" fillId="3" borderId="1" xfId="0" applyNumberFormat="1" applyFont="1" applyFill="1" applyBorder="1" applyAlignment="1" applyProtection="1">
      <alignment horizontal="right" vertical="top" wrapText="1"/>
    </xf>
    <xf numFmtId="166" fontId="1" fillId="3" borderId="1" xfId="0" applyNumberFormat="1" applyFont="1" applyFill="1" applyBorder="1" applyAlignment="1" applyProtection="1">
      <alignment horizontal="right" vertical="top"/>
    </xf>
    <xf numFmtId="1" fontId="1" fillId="3" borderId="1" xfId="0" applyNumberFormat="1" applyFont="1" applyFill="1" applyBorder="1" applyAlignment="1" applyProtection="1">
      <alignment horizontal="right" vertical="top"/>
    </xf>
    <xf numFmtId="166" fontId="44" fillId="0" borderId="0" xfId="0" applyNumberFormat="1" applyFont="1" applyFill="1" applyBorder="1" applyAlignment="1" applyProtection="1">
      <alignment horizontal="right" vertical="top"/>
    </xf>
    <xf numFmtId="0" fontId="44" fillId="3" borderId="0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right" vertical="top"/>
    </xf>
    <xf numFmtId="0" fontId="43" fillId="0" borderId="1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14" fontId="1" fillId="0" borderId="0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right" vertical="top"/>
    </xf>
    <xf numFmtId="0" fontId="4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left"/>
    </xf>
    <xf numFmtId="14" fontId="43" fillId="0" borderId="0" xfId="0" applyNumberFormat="1" applyFont="1" applyFill="1" applyBorder="1" applyAlignment="1" applyProtection="1">
      <alignment horizontal="left"/>
    </xf>
    <xf numFmtId="0" fontId="43" fillId="0" borderId="0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 vertical="top"/>
    </xf>
    <xf numFmtId="0" fontId="32" fillId="4" borderId="1" xfId="0" applyNumberFormat="1" applyFont="1" applyFill="1" applyBorder="1" applyAlignment="1" applyProtection="1">
      <alignment wrapText="1"/>
    </xf>
    <xf numFmtId="0" fontId="34" fillId="4" borderId="1" xfId="0" applyNumberFormat="1" applyFont="1" applyFill="1" applyBorder="1" applyAlignment="1" applyProtection="1">
      <alignment wrapText="1"/>
    </xf>
    <xf numFmtId="0" fontId="51" fillId="0" borderId="1" xfId="0" applyNumberFormat="1" applyFont="1" applyFill="1" applyBorder="1" applyAlignment="1" applyProtection="1">
      <alignment wrapText="1"/>
    </xf>
    <xf numFmtId="0" fontId="51" fillId="0" borderId="6" xfId="0" applyNumberFormat="1" applyFont="1" applyFill="1" applyBorder="1" applyAlignment="1" applyProtection="1">
      <alignment wrapText="1"/>
    </xf>
    <xf numFmtId="0" fontId="51" fillId="0" borderId="1" xfId="0" applyNumberFormat="1" applyFont="1" applyFill="1" applyBorder="1" applyAlignment="1" applyProtection="1">
      <alignment horizontal="left" vertical="center" wrapText="1"/>
    </xf>
    <xf numFmtId="3" fontId="52" fillId="0" borderId="1" xfId="0" applyNumberFormat="1" applyFont="1" applyFill="1" applyBorder="1" applyAlignment="1" applyProtection="1">
      <alignment horizontal="center" vertical="center" wrapText="1"/>
    </xf>
    <xf numFmtId="0" fontId="53" fillId="0" borderId="1" xfId="0" applyNumberFormat="1" applyFont="1" applyFill="1" applyBorder="1" applyAlignment="1" applyProtection="1">
      <alignment horizontal="center" vertical="center" wrapText="1"/>
    </xf>
    <xf numFmtId="0" fontId="53" fillId="2" borderId="1" xfId="0" applyNumberFormat="1" applyFont="1" applyFill="1" applyBorder="1" applyAlignment="1" applyProtection="1">
      <alignment horizontal="center" vertical="center"/>
    </xf>
    <xf numFmtId="0" fontId="48" fillId="4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0" fillId="0" borderId="1" xfId="0" applyNumberForma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center" vertical="top"/>
    </xf>
    <xf numFmtId="1" fontId="55" fillId="0" borderId="1" xfId="0" applyNumberFormat="1" applyFont="1" applyFill="1" applyBorder="1" applyAlignment="1" applyProtection="1">
      <alignment horizontal="center" vertical="top" wrapText="1"/>
    </xf>
    <xf numFmtId="0" fontId="56" fillId="3" borderId="4" xfId="0" applyNumberFormat="1" applyFont="1" applyFill="1" applyBorder="1" applyAlignment="1" applyProtection="1">
      <alignment horizontal="left" wrapText="1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 applyProtection="1">
      <alignment horizontal="left" wrapText="1"/>
    </xf>
    <xf numFmtId="0" fontId="57" fillId="4" borderId="1" xfId="0" applyNumberFormat="1" applyFont="1" applyFill="1" applyBorder="1" applyAlignment="1" applyProtection="1">
      <alignment wrapText="1"/>
    </xf>
    <xf numFmtId="0" fontId="58" fillId="4" borderId="4" xfId="0" applyNumberFormat="1" applyFont="1" applyFill="1" applyBorder="1" applyAlignment="1" applyProtection="1">
      <alignment horizontal="left" wrapText="1"/>
    </xf>
    <xf numFmtId="165" fontId="3" fillId="0" borderId="1" xfId="0" applyNumberFormat="1" applyFont="1" applyFill="1" applyBorder="1" applyAlignment="1" applyProtection="1">
      <alignment horizontal="center"/>
    </xf>
    <xf numFmtId="0" fontId="56" fillId="4" borderId="4" xfId="0" applyNumberFormat="1" applyFont="1" applyFill="1" applyBorder="1" applyAlignment="1" applyProtection="1">
      <alignment horizontal="left" wrapText="1"/>
    </xf>
    <xf numFmtId="0" fontId="59" fillId="0" borderId="0" xfId="0" applyNumberFormat="1" applyFont="1" applyFill="1" applyBorder="1" applyAlignment="1" applyProtection="1">
      <alignment vertical="center" wrapText="1"/>
    </xf>
    <xf numFmtId="0" fontId="60" fillId="0" borderId="14" xfId="0" applyNumberFormat="1" applyFont="1" applyFill="1" applyBorder="1" applyAlignment="1" applyProtection="1">
      <alignment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4" fontId="15" fillId="0" borderId="4" xfId="0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1" fontId="23" fillId="0" borderId="4" xfId="0" applyNumberFormat="1" applyFont="1" applyFill="1" applyBorder="1" applyAlignment="1" applyProtection="1"/>
    <xf numFmtId="1" fontId="23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5" fillId="0" borderId="4" xfId="0" applyNumberFormat="1" applyFon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/>
    </xf>
    <xf numFmtId="0" fontId="38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3" fontId="52" fillId="0" borderId="6" xfId="0" applyNumberFormat="1" applyFont="1" applyFill="1" applyBorder="1" applyAlignment="1" applyProtection="1">
      <alignment horizontal="center" vertical="center" wrapText="1"/>
    </xf>
    <xf numFmtId="0" fontId="53" fillId="0" borderId="7" xfId="0" applyNumberFormat="1" applyFont="1" applyFill="1" applyBorder="1" applyAlignment="1" applyProtection="1">
      <alignment horizontal="center" vertical="center" wrapText="1"/>
    </xf>
    <xf numFmtId="0" fontId="53" fillId="0" borderId="8" xfId="0" applyNumberFormat="1" applyFont="1" applyFill="1" applyBorder="1" applyAlignment="1" applyProtection="1">
      <alignment horizontal="center" vertical="center" wrapText="1"/>
    </xf>
    <xf numFmtId="0" fontId="43" fillId="0" borderId="4" xfId="0" applyNumberFormat="1" applyFont="1" applyFill="1" applyBorder="1" applyAlignment="1" applyProtection="1">
      <alignment horizontal="left"/>
    </xf>
    <xf numFmtId="1" fontId="44" fillId="0" borderId="0" xfId="0" applyNumberFormat="1" applyFont="1" applyFill="1" applyBorder="1" applyAlignment="1" applyProtection="1">
      <alignment horizontal="right" vertical="top"/>
    </xf>
    <xf numFmtId="0" fontId="44" fillId="0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left"/>
    </xf>
    <xf numFmtId="0" fontId="43" fillId="0" borderId="9" xfId="0" applyNumberFormat="1" applyFont="1" applyFill="1" applyBorder="1" applyAlignment="1" applyProtection="1">
      <alignment horizontal="left"/>
    </xf>
    <xf numFmtId="0" fontId="43" fillId="0" borderId="5" xfId="0" applyNumberFormat="1" applyFont="1" applyFill="1" applyBorder="1" applyAlignment="1" applyProtection="1">
      <alignment horizontal="left"/>
    </xf>
    <xf numFmtId="1" fontId="44" fillId="0" borderId="10" xfId="0" applyNumberFormat="1" applyFont="1" applyFill="1" applyBorder="1" applyAlignment="1" applyProtection="1">
      <alignment horizontal="right" vertical="top"/>
    </xf>
    <xf numFmtId="0" fontId="44" fillId="0" borderId="12" xfId="0" applyNumberFormat="1" applyFont="1" applyFill="1" applyBorder="1" applyAlignment="1" applyProtection="1">
      <alignment vertical="top"/>
    </xf>
    <xf numFmtId="0" fontId="44" fillId="0" borderId="11" xfId="0" applyNumberFormat="1" applyFont="1" applyFill="1" applyBorder="1" applyAlignment="1" applyProtection="1">
      <alignment vertical="top"/>
    </xf>
    <xf numFmtId="1" fontId="54" fillId="0" borderId="4" xfId="0" applyNumberFormat="1" applyFont="1" applyFill="1" applyBorder="1" applyAlignment="1" applyProtection="1">
      <alignment horizontal="left"/>
    </xf>
    <xf numFmtId="1" fontId="54" fillId="0" borderId="9" xfId="0" applyNumberFormat="1" applyFont="1" applyFill="1" applyBorder="1" applyAlignment="1" applyProtection="1">
      <alignment horizontal="left"/>
    </xf>
    <xf numFmtId="1" fontId="54" fillId="0" borderId="5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/>
    <xf numFmtId="0" fontId="57" fillId="0" borderId="4" xfId="0" applyNumberFormat="1" applyFont="1" applyFill="1" applyBorder="1" applyAlignment="1" applyProtection="1">
      <alignment horizontal="center"/>
    </xf>
    <xf numFmtId="0" fontId="57" fillId="0" borderId="5" xfId="0" applyNumberFormat="1" applyFont="1" applyFill="1" applyBorder="1" applyAlignment="1" applyProtection="1">
      <alignment horizontal="center"/>
    </xf>
    <xf numFmtId="0" fontId="57" fillId="0" borderId="1" xfId="0" applyNumberFormat="1" applyFont="1" applyFill="1" applyBorder="1" applyAlignment="1" applyProtection="1">
      <alignment horizontal="center"/>
    </xf>
    <xf numFmtId="0" fontId="61" fillId="0" borderId="8" xfId="0" applyNumberFormat="1" applyFont="1" applyFill="1" applyBorder="1" applyAlignment="1" applyProtection="1">
      <alignment horizontal="left"/>
    </xf>
    <xf numFmtId="164" fontId="33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V159"/>
  <sheetViews>
    <sheetView tabSelected="1" topLeftCell="B73" workbookViewId="0">
      <selection activeCell="H91" sqref="H91"/>
    </sheetView>
  </sheetViews>
  <sheetFormatPr defaultColWidth="9.140625" defaultRowHeight="15" customHeight="1"/>
  <cols>
    <col min="1" max="1" width="2.140625" style="1" hidden="1" customWidth="1"/>
    <col min="2" max="2" width="14.42578125" style="2" customWidth="1"/>
    <col min="3" max="3" width="45.42578125" style="1" customWidth="1"/>
    <col min="4" max="4" width="13.42578125" style="1" customWidth="1"/>
    <col min="5" max="5" width="12.85546875" style="1" customWidth="1"/>
    <col min="6" max="6" width="15.28515625" style="1" customWidth="1"/>
    <col min="7" max="7" width="10.5703125" style="1" customWidth="1"/>
    <col min="8" max="8" width="12.5703125" style="1" customWidth="1"/>
    <col min="9" max="9" width="24.42578125" style="1" customWidth="1"/>
    <col min="10" max="10" width="16.140625" style="1" customWidth="1"/>
    <col min="11" max="11" width="10.5703125" style="1" customWidth="1"/>
    <col min="12" max="12" width="6.28515625" style="1" customWidth="1"/>
    <col min="13" max="13" width="9.42578125" style="1" customWidth="1"/>
    <col min="14" max="14" width="11.140625" style="1" customWidth="1"/>
    <col min="15" max="15" width="9.140625" style="1" bestFit="1" customWidth="1"/>
    <col min="258" max="258" width="2.140625" style="1" customWidth="1"/>
    <col min="259" max="259" width="15.28515625" style="1" customWidth="1"/>
    <col min="260" max="260" width="28.85546875" style="1" customWidth="1"/>
    <col min="261" max="261" width="15.7109375" style="1" customWidth="1"/>
    <col min="262" max="262" width="9.42578125" style="1" customWidth="1"/>
    <col min="263" max="263" width="15" style="1" customWidth="1"/>
    <col min="264" max="264" width="11.28515625" style="1" customWidth="1"/>
    <col min="265" max="265" width="12.5703125" style="1" customWidth="1"/>
    <col min="266" max="266" width="11.7109375" style="1" customWidth="1"/>
    <col min="267" max="267" width="7.7109375" style="1" customWidth="1"/>
    <col min="268" max="268" width="8" style="1" customWidth="1"/>
    <col min="269" max="269" width="7.7109375" style="1" customWidth="1"/>
    <col min="270" max="270" width="8.28515625" style="1" customWidth="1"/>
    <col min="514" max="514" width="2.140625" style="1" customWidth="1"/>
    <col min="515" max="515" width="15.28515625" style="1" customWidth="1"/>
    <col min="516" max="516" width="28.85546875" style="1" customWidth="1"/>
    <col min="517" max="517" width="15.7109375" style="1" customWidth="1"/>
    <col min="518" max="518" width="9.42578125" style="1" customWidth="1"/>
    <col min="519" max="519" width="15" style="1" customWidth="1"/>
    <col min="520" max="520" width="11.28515625" style="1" customWidth="1"/>
    <col min="521" max="521" width="12.5703125" style="1" customWidth="1"/>
    <col min="522" max="522" width="11.7109375" style="1" customWidth="1"/>
    <col min="523" max="523" width="7.7109375" style="1" customWidth="1"/>
    <col min="524" max="524" width="8" style="1" customWidth="1"/>
    <col min="525" max="525" width="7.7109375" style="1" customWidth="1"/>
    <col min="526" max="526" width="8.28515625" style="1" customWidth="1"/>
    <col min="770" max="770" width="2.140625" style="1" customWidth="1"/>
    <col min="771" max="771" width="15.28515625" style="1" customWidth="1"/>
    <col min="772" max="772" width="28.85546875" style="1" customWidth="1"/>
    <col min="773" max="773" width="15.7109375" style="1" customWidth="1"/>
    <col min="774" max="774" width="9.42578125" style="1" customWidth="1"/>
    <col min="775" max="775" width="15" style="1" customWidth="1"/>
    <col min="776" max="776" width="11.28515625" style="1" customWidth="1"/>
    <col min="777" max="777" width="12.5703125" style="1" customWidth="1"/>
    <col min="778" max="778" width="11.7109375" style="1" customWidth="1"/>
    <col min="779" max="779" width="7.7109375" style="1" customWidth="1"/>
    <col min="780" max="780" width="8" style="1" customWidth="1"/>
    <col min="781" max="781" width="7.7109375" style="1" customWidth="1"/>
    <col min="782" max="782" width="8.28515625" style="1" customWidth="1"/>
    <col min="1026" max="1026" width="2.140625" style="1" customWidth="1"/>
    <col min="1027" max="1027" width="15.28515625" style="1" customWidth="1"/>
    <col min="1028" max="1028" width="28.85546875" style="1" customWidth="1"/>
    <col min="1029" max="1029" width="15.7109375" style="1" customWidth="1"/>
    <col min="1030" max="1030" width="9.42578125" style="1" customWidth="1"/>
    <col min="1031" max="1031" width="15" style="1" customWidth="1"/>
    <col min="1032" max="1032" width="11.28515625" style="1" customWidth="1"/>
    <col min="1033" max="1033" width="12.5703125" style="1" customWidth="1"/>
    <col min="1034" max="1034" width="11.7109375" style="1" customWidth="1"/>
    <col min="1035" max="1035" width="7.7109375" style="1" customWidth="1"/>
    <col min="1036" max="1036" width="8" style="1" customWidth="1"/>
    <col min="1037" max="1037" width="7.7109375" style="1" customWidth="1"/>
    <col min="1038" max="1038" width="8.28515625" style="1" customWidth="1"/>
    <col min="1282" max="1282" width="2.140625" style="1" customWidth="1"/>
    <col min="1283" max="1283" width="15.28515625" style="1" customWidth="1"/>
    <col min="1284" max="1284" width="28.85546875" style="1" customWidth="1"/>
    <col min="1285" max="1285" width="15.7109375" style="1" customWidth="1"/>
    <col min="1286" max="1286" width="9.42578125" style="1" customWidth="1"/>
    <col min="1287" max="1287" width="15" style="1" customWidth="1"/>
    <col min="1288" max="1288" width="11.28515625" style="1" customWidth="1"/>
    <col min="1289" max="1289" width="12.5703125" style="1" customWidth="1"/>
    <col min="1290" max="1290" width="11.7109375" style="1" customWidth="1"/>
    <col min="1291" max="1291" width="7.7109375" style="1" customWidth="1"/>
    <col min="1292" max="1292" width="8" style="1" customWidth="1"/>
    <col min="1293" max="1293" width="7.7109375" style="1" customWidth="1"/>
    <col min="1294" max="1294" width="8.28515625" style="1" customWidth="1"/>
    <col min="1538" max="1538" width="2.140625" style="1" customWidth="1"/>
    <col min="1539" max="1539" width="15.28515625" style="1" customWidth="1"/>
    <col min="1540" max="1540" width="28.85546875" style="1" customWidth="1"/>
    <col min="1541" max="1541" width="15.7109375" style="1" customWidth="1"/>
    <col min="1542" max="1542" width="9.42578125" style="1" customWidth="1"/>
    <col min="1543" max="1543" width="15" style="1" customWidth="1"/>
    <col min="1544" max="1544" width="11.28515625" style="1" customWidth="1"/>
    <col min="1545" max="1545" width="12.5703125" style="1" customWidth="1"/>
    <col min="1546" max="1546" width="11.7109375" style="1" customWidth="1"/>
    <col min="1547" max="1547" width="7.7109375" style="1" customWidth="1"/>
    <col min="1548" max="1548" width="8" style="1" customWidth="1"/>
    <col min="1549" max="1549" width="7.7109375" style="1" customWidth="1"/>
    <col min="1550" max="1550" width="8.28515625" style="1" customWidth="1"/>
    <col min="1794" max="1794" width="2.140625" style="1" customWidth="1"/>
    <col min="1795" max="1795" width="15.28515625" style="1" customWidth="1"/>
    <col min="1796" max="1796" width="28.85546875" style="1" customWidth="1"/>
    <col min="1797" max="1797" width="15.7109375" style="1" customWidth="1"/>
    <col min="1798" max="1798" width="9.42578125" style="1" customWidth="1"/>
    <col min="1799" max="1799" width="15" style="1" customWidth="1"/>
    <col min="1800" max="1800" width="11.28515625" style="1" customWidth="1"/>
    <col min="1801" max="1801" width="12.5703125" style="1" customWidth="1"/>
    <col min="1802" max="1802" width="11.7109375" style="1" customWidth="1"/>
    <col min="1803" max="1803" width="7.7109375" style="1" customWidth="1"/>
    <col min="1804" max="1804" width="8" style="1" customWidth="1"/>
    <col min="1805" max="1805" width="7.7109375" style="1" customWidth="1"/>
    <col min="1806" max="1806" width="8.28515625" style="1" customWidth="1"/>
    <col min="2050" max="2050" width="2.140625" style="1" customWidth="1"/>
    <col min="2051" max="2051" width="15.28515625" style="1" customWidth="1"/>
    <col min="2052" max="2052" width="28.85546875" style="1" customWidth="1"/>
    <col min="2053" max="2053" width="15.7109375" style="1" customWidth="1"/>
    <col min="2054" max="2054" width="9.42578125" style="1" customWidth="1"/>
    <col min="2055" max="2055" width="15" style="1" customWidth="1"/>
    <col min="2056" max="2056" width="11.28515625" style="1" customWidth="1"/>
    <col min="2057" max="2057" width="12.5703125" style="1" customWidth="1"/>
    <col min="2058" max="2058" width="11.7109375" style="1" customWidth="1"/>
    <col min="2059" max="2059" width="7.7109375" style="1" customWidth="1"/>
    <col min="2060" max="2060" width="8" style="1" customWidth="1"/>
    <col min="2061" max="2061" width="7.7109375" style="1" customWidth="1"/>
    <col min="2062" max="2062" width="8.28515625" style="1" customWidth="1"/>
    <col min="2306" max="2306" width="2.140625" style="1" customWidth="1"/>
    <col min="2307" max="2307" width="15.28515625" style="1" customWidth="1"/>
    <col min="2308" max="2308" width="28.85546875" style="1" customWidth="1"/>
    <col min="2309" max="2309" width="15.7109375" style="1" customWidth="1"/>
    <col min="2310" max="2310" width="9.42578125" style="1" customWidth="1"/>
    <col min="2311" max="2311" width="15" style="1" customWidth="1"/>
    <col min="2312" max="2312" width="11.28515625" style="1" customWidth="1"/>
    <col min="2313" max="2313" width="12.5703125" style="1" customWidth="1"/>
    <col min="2314" max="2314" width="11.7109375" style="1" customWidth="1"/>
    <col min="2315" max="2315" width="7.7109375" style="1" customWidth="1"/>
    <col min="2316" max="2316" width="8" style="1" customWidth="1"/>
    <col min="2317" max="2317" width="7.7109375" style="1" customWidth="1"/>
    <col min="2318" max="2318" width="8.28515625" style="1" customWidth="1"/>
    <col min="2562" max="2562" width="2.140625" style="1" customWidth="1"/>
    <col min="2563" max="2563" width="15.28515625" style="1" customWidth="1"/>
    <col min="2564" max="2564" width="28.85546875" style="1" customWidth="1"/>
    <col min="2565" max="2565" width="15.7109375" style="1" customWidth="1"/>
    <col min="2566" max="2566" width="9.42578125" style="1" customWidth="1"/>
    <col min="2567" max="2567" width="15" style="1" customWidth="1"/>
    <col min="2568" max="2568" width="11.28515625" style="1" customWidth="1"/>
    <col min="2569" max="2569" width="12.5703125" style="1" customWidth="1"/>
    <col min="2570" max="2570" width="11.7109375" style="1" customWidth="1"/>
    <col min="2571" max="2571" width="7.7109375" style="1" customWidth="1"/>
    <col min="2572" max="2572" width="8" style="1" customWidth="1"/>
    <col min="2573" max="2573" width="7.7109375" style="1" customWidth="1"/>
    <col min="2574" max="2574" width="8.28515625" style="1" customWidth="1"/>
    <col min="2818" max="2818" width="2.140625" style="1" customWidth="1"/>
    <col min="2819" max="2819" width="15.28515625" style="1" customWidth="1"/>
    <col min="2820" max="2820" width="28.85546875" style="1" customWidth="1"/>
    <col min="2821" max="2821" width="15.7109375" style="1" customWidth="1"/>
    <col min="2822" max="2822" width="9.42578125" style="1" customWidth="1"/>
    <col min="2823" max="2823" width="15" style="1" customWidth="1"/>
    <col min="2824" max="2824" width="11.28515625" style="1" customWidth="1"/>
    <col min="2825" max="2825" width="12.5703125" style="1" customWidth="1"/>
    <col min="2826" max="2826" width="11.7109375" style="1" customWidth="1"/>
    <col min="2827" max="2827" width="7.7109375" style="1" customWidth="1"/>
    <col min="2828" max="2828" width="8" style="1" customWidth="1"/>
    <col min="2829" max="2829" width="7.7109375" style="1" customWidth="1"/>
    <col min="2830" max="2830" width="8.28515625" style="1" customWidth="1"/>
    <col min="3074" max="3074" width="2.140625" style="1" customWidth="1"/>
    <col min="3075" max="3075" width="15.28515625" style="1" customWidth="1"/>
    <col min="3076" max="3076" width="28.85546875" style="1" customWidth="1"/>
    <col min="3077" max="3077" width="15.7109375" style="1" customWidth="1"/>
    <col min="3078" max="3078" width="9.42578125" style="1" customWidth="1"/>
    <col min="3079" max="3079" width="15" style="1" customWidth="1"/>
    <col min="3080" max="3080" width="11.28515625" style="1" customWidth="1"/>
    <col min="3081" max="3081" width="12.5703125" style="1" customWidth="1"/>
    <col min="3082" max="3082" width="11.7109375" style="1" customWidth="1"/>
    <col min="3083" max="3083" width="7.7109375" style="1" customWidth="1"/>
    <col min="3084" max="3084" width="8" style="1" customWidth="1"/>
    <col min="3085" max="3085" width="7.7109375" style="1" customWidth="1"/>
    <col min="3086" max="3086" width="8.28515625" style="1" customWidth="1"/>
    <col min="3330" max="3330" width="2.140625" style="1" customWidth="1"/>
    <col min="3331" max="3331" width="15.28515625" style="1" customWidth="1"/>
    <col min="3332" max="3332" width="28.85546875" style="1" customWidth="1"/>
    <col min="3333" max="3333" width="15.7109375" style="1" customWidth="1"/>
    <col min="3334" max="3334" width="9.42578125" style="1" customWidth="1"/>
    <col min="3335" max="3335" width="15" style="1" customWidth="1"/>
    <col min="3336" max="3336" width="11.28515625" style="1" customWidth="1"/>
    <col min="3337" max="3337" width="12.5703125" style="1" customWidth="1"/>
    <col min="3338" max="3338" width="11.7109375" style="1" customWidth="1"/>
    <col min="3339" max="3339" width="7.7109375" style="1" customWidth="1"/>
    <col min="3340" max="3340" width="8" style="1" customWidth="1"/>
    <col min="3341" max="3341" width="7.7109375" style="1" customWidth="1"/>
    <col min="3342" max="3342" width="8.28515625" style="1" customWidth="1"/>
    <col min="3586" max="3586" width="2.140625" style="1" customWidth="1"/>
    <col min="3587" max="3587" width="15.28515625" style="1" customWidth="1"/>
    <col min="3588" max="3588" width="28.85546875" style="1" customWidth="1"/>
    <col min="3589" max="3589" width="15.7109375" style="1" customWidth="1"/>
    <col min="3590" max="3590" width="9.42578125" style="1" customWidth="1"/>
    <col min="3591" max="3591" width="15" style="1" customWidth="1"/>
    <col min="3592" max="3592" width="11.28515625" style="1" customWidth="1"/>
    <col min="3593" max="3593" width="12.5703125" style="1" customWidth="1"/>
    <col min="3594" max="3594" width="11.7109375" style="1" customWidth="1"/>
    <col min="3595" max="3595" width="7.7109375" style="1" customWidth="1"/>
    <col min="3596" max="3596" width="8" style="1" customWidth="1"/>
    <col min="3597" max="3597" width="7.7109375" style="1" customWidth="1"/>
    <col min="3598" max="3598" width="8.28515625" style="1" customWidth="1"/>
    <col min="3842" max="3842" width="2.140625" style="1" customWidth="1"/>
    <col min="3843" max="3843" width="15.28515625" style="1" customWidth="1"/>
    <col min="3844" max="3844" width="28.85546875" style="1" customWidth="1"/>
    <col min="3845" max="3845" width="15.7109375" style="1" customWidth="1"/>
    <col min="3846" max="3846" width="9.42578125" style="1" customWidth="1"/>
    <col min="3847" max="3847" width="15" style="1" customWidth="1"/>
    <col min="3848" max="3848" width="11.28515625" style="1" customWidth="1"/>
    <col min="3849" max="3849" width="12.5703125" style="1" customWidth="1"/>
    <col min="3850" max="3850" width="11.7109375" style="1" customWidth="1"/>
    <col min="3851" max="3851" width="7.7109375" style="1" customWidth="1"/>
    <col min="3852" max="3852" width="8" style="1" customWidth="1"/>
    <col min="3853" max="3853" width="7.7109375" style="1" customWidth="1"/>
    <col min="3854" max="3854" width="8.28515625" style="1" customWidth="1"/>
    <col min="4098" max="4098" width="2.140625" style="1" customWidth="1"/>
    <col min="4099" max="4099" width="15.28515625" style="1" customWidth="1"/>
    <col min="4100" max="4100" width="28.85546875" style="1" customWidth="1"/>
    <col min="4101" max="4101" width="15.7109375" style="1" customWidth="1"/>
    <col min="4102" max="4102" width="9.42578125" style="1" customWidth="1"/>
    <col min="4103" max="4103" width="15" style="1" customWidth="1"/>
    <col min="4104" max="4104" width="11.28515625" style="1" customWidth="1"/>
    <col min="4105" max="4105" width="12.5703125" style="1" customWidth="1"/>
    <col min="4106" max="4106" width="11.7109375" style="1" customWidth="1"/>
    <col min="4107" max="4107" width="7.7109375" style="1" customWidth="1"/>
    <col min="4108" max="4108" width="8" style="1" customWidth="1"/>
    <col min="4109" max="4109" width="7.7109375" style="1" customWidth="1"/>
    <col min="4110" max="4110" width="8.28515625" style="1" customWidth="1"/>
    <col min="4354" max="4354" width="2.140625" style="1" customWidth="1"/>
    <col min="4355" max="4355" width="15.28515625" style="1" customWidth="1"/>
    <col min="4356" max="4356" width="28.85546875" style="1" customWidth="1"/>
    <col min="4357" max="4357" width="15.7109375" style="1" customWidth="1"/>
    <col min="4358" max="4358" width="9.42578125" style="1" customWidth="1"/>
    <col min="4359" max="4359" width="15" style="1" customWidth="1"/>
    <col min="4360" max="4360" width="11.28515625" style="1" customWidth="1"/>
    <col min="4361" max="4361" width="12.5703125" style="1" customWidth="1"/>
    <col min="4362" max="4362" width="11.7109375" style="1" customWidth="1"/>
    <col min="4363" max="4363" width="7.7109375" style="1" customWidth="1"/>
    <col min="4364" max="4364" width="8" style="1" customWidth="1"/>
    <col min="4365" max="4365" width="7.7109375" style="1" customWidth="1"/>
    <col min="4366" max="4366" width="8.28515625" style="1" customWidth="1"/>
    <col min="4610" max="4610" width="2.140625" style="1" customWidth="1"/>
    <col min="4611" max="4611" width="15.28515625" style="1" customWidth="1"/>
    <col min="4612" max="4612" width="28.85546875" style="1" customWidth="1"/>
    <col min="4613" max="4613" width="15.7109375" style="1" customWidth="1"/>
    <col min="4614" max="4614" width="9.42578125" style="1" customWidth="1"/>
    <col min="4615" max="4615" width="15" style="1" customWidth="1"/>
    <col min="4616" max="4616" width="11.28515625" style="1" customWidth="1"/>
    <col min="4617" max="4617" width="12.5703125" style="1" customWidth="1"/>
    <col min="4618" max="4618" width="11.7109375" style="1" customWidth="1"/>
    <col min="4619" max="4619" width="7.7109375" style="1" customWidth="1"/>
    <col min="4620" max="4620" width="8" style="1" customWidth="1"/>
    <col min="4621" max="4621" width="7.7109375" style="1" customWidth="1"/>
    <col min="4622" max="4622" width="8.28515625" style="1" customWidth="1"/>
    <col min="4866" max="4866" width="2.140625" style="1" customWidth="1"/>
    <col min="4867" max="4867" width="15.28515625" style="1" customWidth="1"/>
    <col min="4868" max="4868" width="28.85546875" style="1" customWidth="1"/>
    <col min="4869" max="4869" width="15.7109375" style="1" customWidth="1"/>
    <col min="4870" max="4870" width="9.42578125" style="1" customWidth="1"/>
    <col min="4871" max="4871" width="15" style="1" customWidth="1"/>
    <col min="4872" max="4872" width="11.28515625" style="1" customWidth="1"/>
    <col min="4873" max="4873" width="12.5703125" style="1" customWidth="1"/>
    <col min="4874" max="4874" width="11.7109375" style="1" customWidth="1"/>
    <col min="4875" max="4875" width="7.7109375" style="1" customWidth="1"/>
    <col min="4876" max="4876" width="8" style="1" customWidth="1"/>
    <col min="4877" max="4877" width="7.7109375" style="1" customWidth="1"/>
    <col min="4878" max="4878" width="8.28515625" style="1" customWidth="1"/>
    <col min="5122" max="5122" width="2.140625" style="1" customWidth="1"/>
    <col min="5123" max="5123" width="15.28515625" style="1" customWidth="1"/>
    <col min="5124" max="5124" width="28.85546875" style="1" customWidth="1"/>
    <col min="5125" max="5125" width="15.7109375" style="1" customWidth="1"/>
    <col min="5126" max="5126" width="9.42578125" style="1" customWidth="1"/>
    <col min="5127" max="5127" width="15" style="1" customWidth="1"/>
    <col min="5128" max="5128" width="11.28515625" style="1" customWidth="1"/>
    <col min="5129" max="5129" width="12.5703125" style="1" customWidth="1"/>
    <col min="5130" max="5130" width="11.7109375" style="1" customWidth="1"/>
    <col min="5131" max="5131" width="7.7109375" style="1" customWidth="1"/>
    <col min="5132" max="5132" width="8" style="1" customWidth="1"/>
    <col min="5133" max="5133" width="7.7109375" style="1" customWidth="1"/>
    <col min="5134" max="5134" width="8.28515625" style="1" customWidth="1"/>
    <col min="5378" max="5378" width="2.140625" style="1" customWidth="1"/>
    <col min="5379" max="5379" width="15.28515625" style="1" customWidth="1"/>
    <col min="5380" max="5380" width="28.85546875" style="1" customWidth="1"/>
    <col min="5381" max="5381" width="15.7109375" style="1" customWidth="1"/>
    <col min="5382" max="5382" width="9.42578125" style="1" customWidth="1"/>
    <col min="5383" max="5383" width="15" style="1" customWidth="1"/>
    <col min="5384" max="5384" width="11.28515625" style="1" customWidth="1"/>
    <col min="5385" max="5385" width="12.5703125" style="1" customWidth="1"/>
    <col min="5386" max="5386" width="11.7109375" style="1" customWidth="1"/>
    <col min="5387" max="5387" width="7.7109375" style="1" customWidth="1"/>
    <col min="5388" max="5388" width="8" style="1" customWidth="1"/>
    <col min="5389" max="5389" width="7.7109375" style="1" customWidth="1"/>
    <col min="5390" max="5390" width="8.28515625" style="1" customWidth="1"/>
    <col min="5634" max="5634" width="2.140625" style="1" customWidth="1"/>
    <col min="5635" max="5635" width="15.28515625" style="1" customWidth="1"/>
    <col min="5636" max="5636" width="28.85546875" style="1" customWidth="1"/>
    <col min="5637" max="5637" width="15.7109375" style="1" customWidth="1"/>
    <col min="5638" max="5638" width="9.42578125" style="1" customWidth="1"/>
    <col min="5639" max="5639" width="15" style="1" customWidth="1"/>
    <col min="5640" max="5640" width="11.28515625" style="1" customWidth="1"/>
    <col min="5641" max="5641" width="12.5703125" style="1" customWidth="1"/>
    <col min="5642" max="5642" width="11.7109375" style="1" customWidth="1"/>
    <col min="5643" max="5643" width="7.7109375" style="1" customWidth="1"/>
    <col min="5644" max="5644" width="8" style="1" customWidth="1"/>
    <col min="5645" max="5645" width="7.7109375" style="1" customWidth="1"/>
    <col min="5646" max="5646" width="8.28515625" style="1" customWidth="1"/>
    <col min="5890" max="5890" width="2.140625" style="1" customWidth="1"/>
    <col min="5891" max="5891" width="15.28515625" style="1" customWidth="1"/>
    <col min="5892" max="5892" width="28.85546875" style="1" customWidth="1"/>
    <col min="5893" max="5893" width="15.7109375" style="1" customWidth="1"/>
    <col min="5894" max="5894" width="9.42578125" style="1" customWidth="1"/>
    <col min="5895" max="5895" width="15" style="1" customWidth="1"/>
    <col min="5896" max="5896" width="11.28515625" style="1" customWidth="1"/>
    <col min="5897" max="5897" width="12.5703125" style="1" customWidth="1"/>
    <col min="5898" max="5898" width="11.7109375" style="1" customWidth="1"/>
    <col min="5899" max="5899" width="7.7109375" style="1" customWidth="1"/>
    <col min="5900" max="5900" width="8" style="1" customWidth="1"/>
    <col min="5901" max="5901" width="7.7109375" style="1" customWidth="1"/>
    <col min="5902" max="5902" width="8.28515625" style="1" customWidth="1"/>
    <col min="6146" max="6146" width="2.140625" style="1" customWidth="1"/>
    <col min="6147" max="6147" width="15.28515625" style="1" customWidth="1"/>
    <col min="6148" max="6148" width="28.85546875" style="1" customWidth="1"/>
    <col min="6149" max="6149" width="15.7109375" style="1" customWidth="1"/>
    <col min="6150" max="6150" width="9.42578125" style="1" customWidth="1"/>
    <col min="6151" max="6151" width="15" style="1" customWidth="1"/>
    <col min="6152" max="6152" width="11.28515625" style="1" customWidth="1"/>
    <col min="6153" max="6153" width="12.5703125" style="1" customWidth="1"/>
    <col min="6154" max="6154" width="11.7109375" style="1" customWidth="1"/>
    <col min="6155" max="6155" width="7.7109375" style="1" customWidth="1"/>
    <col min="6156" max="6156" width="8" style="1" customWidth="1"/>
    <col min="6157" max="6157" width="7.7109375" style="1" customWidth="1"/>
    <col min="6158" max="6158" width="8.28515625" style="1" customWidth="1"/>
    <col min="6402" max="6402" width="2.140625" style="1" customWidth="1"/>
    <col min="6403" max="6403" width="15.28515625" style="1" customWidth="1"/>
    <col min="6404" max="6404" width="28.85546875" style="1" customWidth="1"/>
    <col min="6405" max="6405" width="15.7109375" style="1" customWidth="1"/>
    <col min="6406" max="6406" width="9.42578125" style="1" customWidth="1"/>
    <col min="6407" max="6407" width="15" style="1" customWidth="1"/>
    <col min="6408" max="6408" width="11.28515625" style="1" customWidth="1"/>
    <col min="6409" max="6409" width="12.5703125" style="1" customWidth="1"/>
    <col min="6410" max="6410" width="11.7109375" style="1" customWidth="1"/>
    <col min="6411" max="6411" width="7.7109375" style="1" customWidth="1"/>
    <col min="6412" max="6412" width="8" style="1" customWidth="1"/>
    <col min="6413" max="6413" width="7.7109375" style="1" customWidth="1"/>
    <col min="6414" max="6414" width="8.28515625" style="1" customWidth="1"/>
    <col min="6658" max="6658" width="2.140625" style="1" customWidth="1"/>
    <col min="6659" max="6659" width="15.28515625" style="1" customWidth="1"/>
    <col min="6660" max="6660" width="28.85546875" style="1" customWidth="1"/>
    <col min="6661" max="6661" width="15.7109375" style="1" customWidth="1"/>
    <col min="6662" max="6662" width="9.42578125" style="1" customWidth="1"/>
    <col min="6663" max="6663" width="15" style="1" customWidth="1"/>
    <col min="6664" max="6664" width="11.28515625" style="1" customWidth="1"/>
    <col min="6665" max="6665" width="12.5703125" style="1" customWidth="1"/>
    <col min="6666" max="6666" width="11.7109375" style="1" customWidth="1"/>
    <col min="6667" max="6667" width="7.7109375" style="1" customWidth="1"/>
    <col min="6668" max="6668" width="8" style="1" customWidth="1"/>
    <col min="6669" max="6669" width="7.7109375" style="1" customWidth="1"/>
    <col min="6670" max="6670" width="8.28515625" style="1" customWidth="1"/>
    <col min="6914" max="6914" width="2.140625" style="1" customWidth="1"/>
    <col min="6915" max="6915" width="15.28515625" style="1" customWidth="1"/>
    <col min="6916" max="6916" width="28.85546875" style="1" customWidth="1"/>
    <col min="6917" max="6917" width="15.7109375" style="1" customWidth="1"/>
    <col min="6918" max="6918" width="9.42578125" style="1" customWidth="1"/>
    <col min="6919" max="6919" width="15" style="1" customWidth="1"/>
    <col min="6920" max="6920" width="11.28515625" style="1" customWidth="1"/>
    <col min="6921" max="6921" width="12.5703125" style="1" customWidth="1"/>
    <col min="6922" max="6922" width="11.7109375" style="1" customWidth="1"/>
    <col min="6923" max="6923" width="7.7109375" style="1" customWidth="1"/>
    <col min="6924" max="6924" width="8" style="1" customWidth="1"/>
    <col min="6925" max="6925" width="7.7109375" style="1" customWidth="1"/>
    <col min="6926" max="6926" width="8.28515625" style="1" customWidth="1"/>
    <col min="7170" max="7170" width="2.140625" style="1" customWidth="1"/>
    <col min="7171" max="7171" width="15.28515625" style="1" customWidth="1"/>
    <col min="7172" max="7172" width="28.85546875" style="1" customWidth="1"/>
    <col min="7173" max="7173" width="15.7109375" style="1" customWidth="1"/>
    <col min="7174" max="7174" width="9.42578125" style="1" customWidth="1"/>
    <col min="7175" max="7175" width="15" style="1" customWidth="1"/>
    <col min="7176" max="7176" width="11.28515625" style="1" customWidth="1"/>
    <col min="7177" max="7177" width="12.5703125" style="1" customWidth="1"/>
    <col min="7178" max="7178" width="11.7109375" style="1" customWidth="1"/>
    <col min="7179" max="7179" width="7.7109375" style="1" customWidth="1"/>
    <col min="7180" max="7180" width="8" style="1" customWidth="1"/>
    <col min="7181" max="7181" width="7.7109375" style="1" customWidth="1"/>
    <col min="7182" max="7182" width="8.28515625" style="1" customWidth="1"/>
    <col min="7426" max="7426" width="2.140625" style="1" customWidth="1"/>
    <col min="7427" max="7427" width="15.28515625" style="1" customWidth="1"/>
    <col min="7428" max="7428" width="28.85546875" style="1" customWidth="1"/>
    <col min="7429" max="7429" width="15.7109375" style="1" customWidth="1"/>
    <col min="7430" max="7430" width="9.42578125" style="1" customWidth="1"/>
    <col min="7431" max="7431" width="15" style="1" customWidth="1"/>
    <col min="7432" max="7432" width="11.28515625" style="1" customWidth="1"/>
    <col min="7433" max="7433" width="12.5703125" style="1" customWidth="1"/>
    <col min="7434" max="7434" width="11.7109375" style="1" customWidth="1"/>
    <col min="7435" max="7435" width="7.7109375" style="1" customWidth="1"/>
    <col min="7436" max="7436" width="8" style="1" customWidth="1"/>
    <col min="7437" max="7437" width="7.7109375" style="1" customWidth="1"/>
    <col min="7438" max="7438" width="8.28515625" style="1" customWidth="1"/>
    <col min="7682" max="7682" width="2.140625" style="1" customWidth="1"/>
    <col min="7683" max="7683" width="15.28515625" style="1" customWidth="1"/>
    <col min="7684" max="7684" width="28.85546875" style="1" customWidth="1"/>
    <col min="7685" max="7685" width="15.7109375" style="1" customWidth="1"/>
    <col min="7686" max="7686" width="9.42578125" style="1" customWidth="1"/>
    <col min="7687" max="7687" width="15" style="1" customWidth="1"/>
    <col min="7688" max="7688" width="11.28515625" style="1" customWidth="1"/>
    <col min="7689" max="7689" width="12.5703125" style="1" customWidth="1"/>
    <col min="7690" max="7690" width="11.7109375" style="1" customWidth="1"/>
    <col min="7691" max="7691" width="7.7109375" style="1" customWidth="1"/>
    <col min="7692" max="7692" width="8" style="1" customWidth="1"/>
    <col min="7693" max="7693" width="7.7109375" style="1" customWidth="1"/>
    <col min="7694" max="7694" width="8.28515625" style="1" customWidth="1"/>
    <col min="7938" max="7938" width="2.140625" style="1" customWidth="1"/>
    <col min="7939" max="7939" width="15.28515625" style="1" customWidth="1"/>
    <col min="7940" max="7940" width="28.85546875" style="1" customWidth="1"/>
    <col min="7941" max="7941" width="15.7109375" style="1" customWidth="1"/>
    <col min="7942" max="7942" width="9.42578125" style="1" customWidth="1"/>
    <col min="7943" max="7943" width="15" style="1" customWidth="1"/>
    <col min="7944" max="7944" width="11.28515625" style="1" customWidth="1"/>
    <col min="7945" max="7945" width="12.5703125" style="1" customWidth="1"/>
    <col min="7946" max="7946" width="11.7109375" style="1" customWidth="1"/>
    <col min="7947" max="7947" width="7.7109375" style="1" customWidth="1"/>
    <col min="7948" max="7948" width="8" style="1" customWidth="1"/>
    <col min="7949" max="7949" width="7.7109375" style="1" customWidth="1"/>
    <col min="7950" max="7950" width="8.28515625" style="1" customWidth="1"/>
    <col min="8194" max="8194" width="2.140625" style="1" customWidth="1"/>
    <col min="8195" max="8195" width="15.28515625" style="1" customWidth="1"/>
    <col min="8196" max="8196" width="28.85546875" style="1" customWidth="1"/>
    <col min="8197" max="8197" width="15.7109375" style="1" customWidth="1"/>
    <col min="8198" max="8198" width="9.42578125" style="1" customWidth="1"/>
    <col min="8199" max="8199" width="15" style="1" customWidth="1"/>
    <col min="8200" max="8200" width="11.28515625" style="1" customWidth="1"/>
    <col min="8201" max="8201" width="12.5703125" style="1" customWidth="1"/>
    <col min="8202" max="8202" width="11.7109375" style="1" customWidth="1"/>
    <col min="8203" max="8203" width="7.7109375" style="1" customWidth="1"/>
    <col min="8204" max="8204" width="8" style="1" customWidth="1"/>
    <col min="8205" max="8205" width="7.7109375" style="1" customWidth="1"/>
    <col min="8206" max="8206" width="8.28515625" style="1" customWidth="1"/>
    <col min="8450" max="8450" width="2.140625" style="1" customWidth="1"/>
    <col min="8451" max="8451" width="15.28515625" style="1" customWidth="1"/>
    <col min="8452" max="8452" width="28.85546875" style="1" customWidth="1"/>
    <col min="8453" max="8453" width="15.7109375" style="1" customWidth="1"/>
    <col min="8454" max="8454" width="9.42578125" style="1" customWidth="1"/>
    <col min="8455" max="8455" width="15" style="1" customWidth="1"/>
    <col min="8456" max="8456" width="11.28515625" style="1" customWidth="1"/>
    <col min="8457" max="8457" width="12.5703125" style="1" customWidth="1"/>
    <col min="8458" max="8458" width="11.7109375" style="1" customWidth="1"/>
    <col min="8459" max="8459" width="7.7109375" style="1" customWidth="1"/>
    <col min="8460" max="8460" width="8" style="1" customWidth="1"/>
    <col min="8461" max="8461" width="7.7109375" style="1" customWidth="1"/>
    <col min="8462" max="8462" width="8.28515625" style="1" customWidth="1"/>
    <col min="8706" max="8706" width="2.140625" style="1" customWidth="1"/>
    <col min="8707" max="8707" width="15.28515625" style="1" customWidth="1"/>
    <col min="8708" max="8708" width="28.85546875" style="1" customWidth="1"/>
    <col min="8709" max="8709" width="15.7109375" style="1" customWidth="1"/>
    <col min="8710" max="8710" width="9.42578125" style="1" customWidth="1"/>
    <col min="8711" max="8711" width="15" style="1" customWidth="1"/>
    <col min="8712" max="8712" width="11.28515625" style="1" customWidth="1"/>
    <col min="8713" max="8713" width="12.5703125" style="1" customWidth="1"/>
    <col min="8714" max="8714" width="11.7109375" style="1" customWidth="1"/>
    <col min="8715" max="8715" width="7.7109375" style="1" customWidth="1"/>
    <col min="8716" max="8716" width="8" style="1" customWidth="1"/>
    <col min="8717" max="8717" width="7.7109375" style="1" customWidth="1"/>
    <col min="8718" max="8718" width="8.28515625" style="1" customWidth="1"/>
    <col min="8962" max="8962" width="2.140625" style="1" customWidth="1"/>
    <col min="8963" max="8963" width="15.28515625" style="1" customWidth="1"/>
    <col min="8964" max="8964" width="28.85546875" style="1" customWidth="1"/>
    <col min="8965" max="8965" width="15.7109375" style="1" customWidth="1"/>
    <col min="8966" max="8966" width="9.42578125" style="1" customWidth="1"/>
    <col min="8967" max="8967" width="15" style="1" customWidth="1"/>
    <col min="8968" max="8968" width="11.28515625" style="1" customWidth="1"/>
    <col min="8969" max="8969" width="12.5703125" style="1" customWidth="1"/>
    <col min="8970" max="8970" width="11.7109375" style="1" customWidth="1"/>
    <col min="8971" max="8971" width="7.7109375" style="1" customWidth="1"/>
    <col min="8972" max="8972" width="8" style="1" customWidth="1"/>
    <col min="8973" max="8973" width="7.7109375" style="1" customWidth="1"/>
    <col min="8974" max="8974" width="8.28515625" style="1" customWidth="1"/>
    <col min="9218" max="9218" width="2.140625" style="1" customWidth="1"/>
    <col min="9219" max="9219" width="15.28515625" style="1" customWidth="1"/>
    <col min="9220" max="9220" width="28.85546875" style="1" customWidth="1"/>
    <col min="9221" max="9221" width="15.7109375" style="1" customWidth="1"/>
    <col min="9222" max="9222" width="9.42578125" style="1" customWidth="1"/>
    <col min="9223" max="9223" width="15" style="1" customWidth="1"/>
    <col min="9224" max="9224" width="11.28515625" style="1" customWidth="1"/>
    <col min="9225" max="9225" width="12.5703125" style="1" customWidth="1"/>
    <col min="9226" max="9226" width="11.7109375" style="1" customWidth="1"/>
    <col min="9227" max="9227" width="7.7109375" style="1" customWidth="1"/>
    <col min="9228" max="9228" width="8" style="1" customWidth="1"/>
    <col min="9229" max="9229" width="7.7109375" style="1" customWidth="1"/>
    <col min="9230" max="9230" width="8.28515625" style="1" customWidth="1"/>
    <col min="9474" max="9474" width="2.140625" style="1" customWidth="1"/>
    <col min="9475" max="9475" width="15.28515625" style="1" customWidth="1"/>
    <col min="9476" max="9476" width="28.85546875" style="1" customWidth="1"/>
    <col min="9477" max="9477" width="15.7109375" style="1" customWidth="1"/>
    <col min="9478" max="9478" width="9.42578125" style="1" customWidth="1"/>
    <col min="9479" max="9479" width="15" style="1" customWidth="1"/>
    <col min="9480" max="9480" width="11.28515625" style="1" customWidth="1"/>
    <col min="9481" max="9481" width="12.5703125" style="1" customWidth="1"/>
    <col min="9482" max="9482" width="11.7109375" style="1" customWidth="1"/>
    <col min="9483" max="9483" width="7.7109375" style="1" customWidth="1"/>
    <col min="9484" max="9484" width="8" style="1" customWidth="1"/>
    <col min="9485" max="9485" width="7.7109375" style="1" customWidth="1"/>
    <col min="9486" max="9486" width="8.28515625" style="1" customWidth="1"/>
    <col min="9730" max="9730" width="2.140625" style="1" customWidth="1"/>
    <col min="9731" max="9731" width="15.28515625" style="1" customWidth="1"/>
    <col min="9732" max="9732" width="28.85546875" style="1" customWidth="1"/>
    <col min="9733" max="9733" width="15.7109375" style="1" customWidth="1"/>
    <col min="9734" max="9734" width="9.42578125" style="1" customWidth="1"/>
    <col min="9735" max="9735" width="15" style="1" customWidth="1"/>
    <col min="9736" max="9736" width="11.28515625" style="1" customWidth="1"/>
    <col min="9737" max="9737" width="12.5703125" style="1" customWidth="1"/>
    <col min="9738" max="9738" width="11.7109375" style="1" customWidth="1"/>
    <col min="9739" max="9739" width="7.7109375" style="1" customWidth="1"/>
    <col min="9740" max="9740" width="8" style="1" customWidth="1"/>
    <col min="9741" max="9741" width="7.7109375" style="1" customWidth="1"/>
    <col min="9742" max="9742" width="8.28515625" style="1" customWidth="1"/>
    <col min="9986" max="9986" width="2.140625" style="1" customWidth="1"/>
    <col min="9987" max="9987" width="15.28515625" style="1" customWidth="1"/>
    <col min="9988" max="9988" width="28.85546875" style="1" customWidth="1"/>
    <col min="9989" max="9989" width="15.7109375" style="1" customWidth="1"/>
    <col min="9990" max="9990" width="9.42578125" style="1" customWidth="1"/>
    <col min="9991" max="9991" width="15" style="1" customWidth="1"/>
    <col min="9992" max="9992" width="11.28515625" style="1" customWidth="1"/>
    <col min="9993" max="9993" width="12.5703125" style="1" customWidth="1"/>
    <col min="9994" max="9994" width="11.7109375" style="1" customWidth="1"/>
    <col min="9995" max="9995" width="7.7109375" style="1" customWidth="1"/>
    <col min="9996" max="9996" width="8" style="1" customWidth="1"/>
    <col min="9997" max="9997" width="7.7109375" style="1" customWidth="1"/>
    <col min="9998" max="9998" width="8.28515625" style="1" customWidth="1"/>
    <col min="10242" max="10242" width="2.140625" style="1" customWidth="1"/>
    <col min="10243" max="10243" width="15.28515625" style="1" customWidth="1"/>
    <col min="10244" max="10244" width="28.85546875" style="1" customWidth="1"/>
    <col min="10245" max="10245" width="15.7109375" style="1" customWidth="1"/>
    <col min="10246" max="10246" width="9.42578125" style="1" customWidth="1"/>
    <col min="10247" max="10247" width="15" style="1" customWidth="1"/>
    <col min="10248" max="10248" width="11.28515625" style="1" customWidth="1"/>
    <col min="10249" max="10249" width="12.5703125" style="1" customWidth="1"/>
    <col min="10250" max="10250" width="11.7109375" style="1" customWidth="1"/>
    <col min="10251" max="10251" width="7.7109375" style="1" customWidth="1"/>
    <col min="10252" max="10252" width="8" style="1" customWidth="1"/>
    <col min="10253" max="10253" width="7.7109375" style="1" customWidth="1"/>
    <col min="10254" max="10254" width="8.28515625" style="1" customWidth="1"/>
    <col min="10498" max="10498" width="2.140625" style="1" customWidth="1"/>
    <col min="10499" max="10499" width="15.28515625" style="1" customWidth="1"/>
    <col min="10500" max="10500" width="28.85546875" style="1" customWidth="1"/>
    <col min="10501" max="10501" width="15.7109375" style="1" customWidth="1"/>
    <col min="10502" max="10502" width="9.42578125" style="1" customWidth="1"/>
    <col min="10503" max="10503" width="15" style="1" customWidth="1"/>
    <col min="10504" max="10504" width="11.28515625" style="1" customWidth="1"/>
    <col min="10505" max="10505" width="12.5703125" style="1" customWidth="1"/>
    <col min="10506" max="10506" width="11.7109375" style="1" customWidth="1"/>
    <col min="10507" max="10507" width="7.7109375" style="1" customWidth="1"/>
    <col min="10508" max="10508" width="8" style="1" customWidth="1"/>
    <col min="10509" max="10509" width="7.7109375" style="1" customWidth="1"/>
    <col min="10510" max="10510" width="8.28515625" style="1" customWidth="1"/>
    <col min="10754" max="10754" width="2.140625" style="1" customWidth="1"/>
    <col min="10755" max="10755" width="15.28515625" style="1" customWidth="1"/>
    <col min="10756" max="10756" width="28.85546875" style="1" customWidth="1"/>
    <col min="10757" max="10757" width="15.7109375" style="1" customWidth="1"/>
    <col min="10758" max="10758" width="9.42578125" style="1" customWidth="1"/>
    <col min="10759" max="10759" width="15" style="1" customWidth="1"/>
    <col min="10760" max="10760" width="11.28515625" style="1" customWidth="1"/>
    <col min="10761" max="10761" width="12.5703125" style="1" customWidth="1"/>
    <col min="10762" max="10762" width="11.7109375" style="1" customWidth="1"/>
    <col min="10763" max="10763" width="7.7109375" style="1" customWidth="1"/>
    <col min="10764" max="10764" width="8" style="1" customWidth="1"/>
    <col min="10765" max="10765" width="7.7109375" style="1" customWidth="1"/>
    <col min="10766" max="10766" width="8.28515625" style="1" customWidth="1"/>
    <col min="11010" max="11010" width="2.140625" style="1" customWidth="1"/>
    <col min="11011" max="11011" width="15.28515625" style="1" customWidth="1"/>
    <col min="11012" max="11012" width="28.85546875" style="1" customWidth="1"/>
    <col min="11013" max="11013" width="15.7109375" style="1" customWidth="1"/>
    <col min="11014" max="11014" width="9.42578125" style="1" customWidth="1"/>
    <col min="11015" max="11015" width="15" style="1" customWidth="1"/>
    <col min="11016" max="11016" width="11.28515625" style="1" customWidth="1"/>
    <col min="11017" max="11017" width="12.5703125" style="1" customWidth="1"/>
    <col min="11018" max="11018" width="11.7109375" style="1" customWidth="1"/>
    <col min="11019" max="11019" width="7.7109375" style="1" customWidth="1"/>
    <col min="11020" max="11020" width="8" style="1" customWidth="1"/>
    <col min="11021" max="11021" width="7.7109375" style="1" customWidth="1"/>
    <col min="11022" max="11022" width="8.28515625" style="1" customWidth="1"/>
    <col min="11266" max="11266" width="2.140625" style="1" customWidth="1"/>
    <col min="11267" max="11267" width="15.28515625" style="1" customWidth="1"/>
    <col min="11268" max="11268" width="28.85546875" style="1" customWidth="1"/>
    <col min="11269" max="11269" width="15.7109375" style="1" customWidth="1"/>
    <col min="11270" max="11270" width="9.42578125" style="1" customWidth="1"/>
    <col min="11271" max="11271" width="15" style="1" customWidth="1"/>
    <col min="11272" max="11272" width="11.28515625" style="1" customWidth="1"/>
    <col min="11273" max="11273" width="12.5703125" style="1" customWidth="1"/>
    <col min="11274" max="11274" width="11.7109375" style="1" customWidth="1"/>
    <col min="11275" max="11275" width="7.7109375" style="1" customWidth="1"/>
    <col min="11276" max="11276" width="8" style="1" customWidth="1"/>
    <col min="11277" max="11277" width="7.7109375" style="1" customWidth="1"/>
    <col min="11278" max="11278" width="8.28515625" style="1" customWidth="1"/>
    <col min="11522" max="11522" width="2.140625" style="1" customWidth="1"/>
    <col min="11523" max="11523" width="15.28515625" style="1" customWidth="1"/>
    <col min="11524" max="11524" width="28.85546875" style="1" customWidth="1"/>
    <col min="11525" max="11525" width="15.7109375" style="1" customWidth="1"/>
    <col min="11526" max="11526" width="9.42578125" style="1" customWidth="1"/>
    <col min="11527" max="11527" width="15" style="1" customWidth="1"/>
    <col min="11528" max="11528" width="11.28515625" style="1" customWidth="1"/>
    <col min="11529" max="11529" width="12.5703125" style="1" customWidth="1"/>
    <col min="11530" max="11530" width="11.7109375" style="1" customWidth="1"/>
    <col min="11531" max="11531" width="7.7109375" style="1" customWidth="1"/>
    <col min="11532" max="11532" width="8" style="1" customWidth="1"/>
    <col min="11533" max="11533" width="7.7109375" style="1" customWidth="1"/>
    <col min="11534" max="11534" width="8.28515625" style="1" customWidth="1"/>
    <col min="11778" max="11778" width="2.140625" style="1" customWidth="1"/>
    <col min="11779" max="11779" width="15.28515625" style="1" customWidth="1"/>
    <col min="11780" max="11780" width="28.85546875" style="1" customWidth="1"/>
    <col min="11781" max="11781" width="15.7109375" style="1" customWidth="1"/>
    <col min="11782" max="11782" width="9.42578125" style="1" customWidth="1"/>
    <col min="11783" max="11783" width="15" style="1" customWidth="1"/>
    <col min="11784" max="11784" width="11.28515625" style="1" customWidth="1"/>
    <col min="11785" max="11785" width="12.5703125" style="1" customWidth="1"/>
    <col min="11786" max="11786" width="11.7109375" style="1" customWidth="1"/>
    <col min="11787" max="11787" width="7.7109375" style="1" customWidth="1"/>
    <col min="11788" max="11788" width="8" style="1" customWidth="1"/>
    <col min="11789" max="11789" width="7.7109375" style="1" customWidth="1"/>
    <col min="11790" max="11790" width="8.28515625" style="1" customWidth="1"/>
    <col min="12034" max="12034" width="2.140625" style="1" customWidth="1"/>
    <col min="12035" max="12035" width="15.28515625" style="1" customWidth="1"/>
    <col min="12036" max="12036" width="28.85546875" style="1" customWidth="1"/>
    <col min="12037" max="12037" width="15.7109375" style="1" customWidth="1"/>
    <col min="12038" max="12038" width="9.42578125" style="1" customWidth="1"/>
    <col min="12039" max="12039" width="15" style="1" customWidth="1"/>
    <col min="12040" max="12040" width="11.28515625" style="1" customWidth="1"/>
    <col min="12041" max="12041" width="12.5703125" style="1" customWidth="1"/>
    <col min="12042" max="12042" width="11.7109375" style="1" customWidth="1"/>
    <col min="12043" max="12043" width="7.7109375" style="1" customWidth="1"/>
    <col min="12044" max="12044" width="8" style="1" customWidth="1"/>
    <col min="12045" max="12045" width="7.7109375" style="1" customWidth="1"/>
    <col min="12046" max="12046" width="8.28515625" style="1" customWidth="1"/>
    <col min="12290" max="12290" width="2.140625" style="1" customWidth="1"/>
    <col min="12291" max="12291" width="15.28515625" style="1" customWidth="1"/>
    <col min="12292" max="12292" width="28.85546875" style="1" customWidth="1"/>
    <col min="12293" max="12293" width="15.7109375" style="1" customWidth="1"/>
    <col min="12294" max="12294" width="9.42578125" style="1" customWidth="1"/>
    <col min="12295" max="12295" width="15" style="1" customWidth="1"/>
    <col min="12296" max="12296" width="11.28515625" style="1" customWidth="1"/>
    <col min="12297" max="12297" width="12.5703125" style="1" customWidth="1"/>
    <col min="12298" max="12298" width="11.7109375" style="1" customWidth="1"/>
    <col min="12299" max="12299" width="7.7109375" style="1" customWidth="1"/>
    <col min="12300" max="12300" width="8" style="1" customWidth="1"/>
    <col min="12301" max="12301" width="7.7109375" style="1" customWidth="1"/>
    <col min="12302" max="12302" width="8.28515625" style="1" customWidth="1"/>
    <col min="12546" max="12546" width="2.140625" style="1" customWidth="1"/>
    <col min="12547" max="12547" width="15.28515625" style="1" customWidth="1"/>
    <col min="12548" max="12548" width="28.85546875" style="1" customWidth="1"/>
    <col min="12549" max="12549" width="15.7109375" style="1" customWidth="1"/>
    <col min="12550" max="12550" width="9.42578125" style="1" customWidth="1"/>
    <col min="12551" max="12551" width="15" style="1" customWidth="1"/>
    <col min="12552" max="12552" width="11.28515625" style="1" customWidth="1"/>
    <col min="12553" max="12553" width="12.5703125" style="1" customWidth="1"/>
    <col min="12554" max="12554" width="11.7109375" style="1" customWidth="1"/>
    <col min="12555" max="12555" width="7.7109375" style="1" customWidth="1"/>
    <col min="12556" max="12556" width="8" style="1" customWidth="1"/>
    <col min="12557" max="12557" width="7.7109375" style="1" customWidth="1"/>
    <col min="12558" max="12558" width="8.28515625" style="1" customWidth="1"/>
    <col min="12802" max="12802" width="2.140625" style="1" customWidth="1"/>
    <col min="12803" max="12803" width="15.28515625" style="1" customWidth="1"/>
    <col min="12804" max="12804" width="28.85546875" style="1" customWidth="1"/>
    <col min="12805" max="12805" width="15.7109375" style="1" customWidth="1"/>
    <col min="12806" max="12806" width="9.42578125" style="1" customWidth="1"/>
    <col min="12807" max="12807" width="15" style="1" customWidth="1"/>
    <col min="12808" max="12808" width="11.28515625" style="1" customWidth="1"/>
    <col min="12809" max="12809" width="12.5703125" style="1" customWidth="1"/>
    <col min="12810" max="12810" width="11.7109375" style="1" customWidth="1"/>
    <col min="12811" max="12811" width="7.7109375" style="1" customWidth="1"/>
    <col min="12812" max="12812" width="8" style="1" customWidth="1"/>
    <col min="12813" max="12813" width="7.7109375" style="1" customWidth="1"/>
    <col min="12814" max="12814" width="8.28515625" style="1" customWidth="1"/>
    <col min="13058" max="13058" width="2.140625" style="1" customWidth="1"/>
    <col min="13059" max="13059" width="15.28515625" style="1" customWidth="1"/>
    <col min="13060" max="13060" width="28.85546875" style="1" customWidth="1"/>
    <col min="13061" max="13061" width="15.7109375" style="1" customWidth="1"/>
    <col min="13062" max="13062" width="9.42578125" style="1" customWidth="1"/>
    <col min="13063" max="13063" width="15" style="1" customWidth="1"/>
    <col min="13064" max="13064" width="11.28515625" style="1" customWidth="1"/>
    <col min="13065" max="13065" width="12.5703125" style="1" customWidth="1"/>
    <col min="13066" max="13066" width="11.7109375" style="1" customWidth="1"/>
    <col min="13067" max="13067" width="7.7109375" style="1" customWidth="1"/>
    <col min="13068" max="13068" width="8" style="1" customWidth="1"/>
    <col min="13069" max="13069" width="7.7109375" style="1" customWidth="1"/>
    <col min="13070" max="13070" width="8.28515625" style="1" customWidth="1"/>
    <col min="13314" max="13314" width="2.140625" style="1" customWidth="1"/>
    <col min="13315" max="13315" width="15.28515625" style="1" customWidth="1"/>
    <col min="13316" max="13316" width="28.85546875" style="1" customWidth="1"/>
    <col min="13317" max="13317" width="15.7109375" style="1" customWidth="1"/>
    <col min="13318" max="13318" width="9.42578125" style="1" customWidth="1"/>
    <col min="13319" max="13319" width="15" style="1" customWidth="1"/>
    <col min="13320" max="13320" width="11.28515625" style="1" customWidth="1"/>
    <col min="13321" max="13321" width="12.5703125" style="1" customWidth="1"/>
    <col min="13322" max="13322" width="11.7109375" style="1" customWidth="1"/>
    <col min="13323" max="13323" width="7.7109375" style="1" customWidth="1"/>
    <col min="13324" max="13324" width="8" style="1" customWidth="1"/>
    <col min="13325" max="13325" width="7.7109375" style="1" customWidth="1"/>
    <col min="13326" max="13326" width="8.28515625" style="1" customWidth="1"/>
    <col min="13570" max="13570" width="2.140625" style="1" customWidth="1"/>
    <col min="13571" max="13571" width="15.28515625" style="1" customWidth="1"/>
    <col min="13572" max="13572" width="28.85546875" style="1" customWidth="1"/>
    <col min="13573" max="13573" width="15.7109375" style="1" customWidth="1"/>
    <col min="13574" max="13574" width="9.42578125" style="1" customWidth="1"/>
    <col min="13575" max="13575" width="15" style="1" customWidth="1"/>
    <col min="13576" max="13576" width="11.28515625" style="1" customWidth="1"/>
    <col min="13577" max="13577" width="12.5703125" style="1" customWidth="1"/>
    <col min="13578" max="13578" width="11.7109375" style="1" customWidth="1"/>
    <col min="13579" max="13579" width="7.7109375" style="1" customWidth="1"/>
    <col min="13580" max="13580" width="8" style="1" customWidth="1"/>
    <col min="13581" max="13581" width="7.7109375" style="1" customWidth="1"/>
    <col min="13582" max="13582" width="8.28515625" style="1" customWidth="1"/>
    <col min="13826" max="13826" width="2.140625" style="1" customWidth="1"/>
    <col min="13827" max="13827" width="15.28515625" style="1" customWidth="1"/>
    <col min="13828" max="13828" width="28.85546875" style="1" customWidth="1"/>
    <col min="13829" max="13829" width="15.7109375" style="1" customWidth="1"/>
    <col min="13830" max="13830" width="9.42578125" style="1" customWidth="1"/>
    <col min="13831" max="13831" width="15" style="1" customWidth="1"/>
    <col min="13832" max="13832" width="11.28515625" style="1" customWidth="1"/>
    <col min="13833" max="13833" width="12.5703125" style="1" customWidth="1"/>
    <col min="13834" max="13834" width="11.7109375" style="1" customWidth="1"/>
    <col min="13835" max="13835" width="7.7109375" style="1" customWidth="1"/>
    <col min="13836" max="13836" width="8" style="1" customWidth="1"/>
    <col min="13837" max="13837" width="7.7109375" style="1" customWidth="1"/>
    <col min="13838" max="13838" width="8.28515625" style="1" customWidth="1"/>
    <col min="14082" max="14082" width="2.140625" style="1" customWidth="1"/>
    <col min="14083" max="14083" width="15.28515625" style="1" customWidth="1"/>
    <col min="14084" max="14084" width="28.85546875" style="1" customWidth="1"/>
    <col min="14085" max="14085" width="15.7109375" style="1" customWidth="1"/>
    <col min="14086" max="14086" width="9.42578125" style="1" customWidth="1"/>
    <col min="14087" max="14087" width="15" style="1" customWidth="1"/>
    <col min="14088" max="14088" width="11.28515625" style="1" customWidth="1"/>
    <col min="14089" max="14089" width="12.5703125" style="1" customWidth="1"/>
    <col min="14090" max="14090" width="11.7109375" style="1" customWidth="1"/>
    <col min="14091" max="14091" width="7.7109375" style="1" customWidth="1"/>
    <col min="14092" max="14092" width="8" style="1" customWidth="1"/>
    <col min="14093" max="14093" width="7.7109375" style="1" customWidth="1"/>
    <col min="14094" max="14094" width="8.28515625" style="1" customWidth="1"/>
    <col min="14338" max="14338" width="2.140625" style="1" customWidth="1"/>
    <col min="14339" max="14339" width="15.28515625" style="1" customWidth="1"/>
    <col min="14340" max="14340" width="28.85546875" style="1" customWidth="1"/>
    <col min="14341" max="14341" width="15.7109375" style="1" customWidth="1"/>
    <col min="14342" max="14342" width="9.42578125" style="1" customWidth="1"/>
    <col min="14343" max="14343" width="15" style="1" customWidth="1"/>
    <col min="14344" max="14344" width="11.28515625" style="1" customWidth="1"/>
    <col min="14345" max="14345" width="12.5703125" style="1" customWidth="1"/>
    <col min="14346" max="14346" width="11.7109375" style="1" customWidth="1"/>
    <col min="14347" max="14347" width="7.7109375" style="1" customWidth="1"/>
    <col min="14348" max="14348" width="8" style="1" customWidth="1"/>
    <col min="14349" max="14349" width="7.7109375" style="1" customWidth="1"/>
    <col min="14350" max="14350" width="8.28515625" style="1" customWidth="1"/>
    <col min="14594" max="14594" width="2.140625" style="1" customWidth="1"/>
    <col min="14595" max="14595" width="15.28515625" style="1" customWidth="1"/>
    <col min="14596" max="14596" width="28.85546875" style="1" customWidth="1"/>
    <col min="14597" max="14597" width="15.7109375" style="1" customWidth="1"/>
    <col min="14598" max="14598" width="9.42578125" style="1" customWidth="1"/>
    <col min="14599" max="14599" width="15" style="1" customWidth="1"/>
    <col min="14600" max="14600" width="11.28515625" style="1" customWidth="1"/>
    <col min="14601" max="14601" width="12.5703125" style="1" customWidth="1"/>
    <col min="14602" max="14602" width="11.7109375" style="1" customWidth="1"/>
    <col min="14603" max="14603" width="7.7109375" style="1" customWidth="1"/>
    <col min="14604" max="14604" width="8" style="1" customWidth="1"/>
    <col min="14605" max="14605" width="7.7109375" style="1" customWidth="1"/>
    <col min="14606" max="14606" width="8.28515625" style="1" customWidth="1"/>
    <col min="14850" max="14850" width="2.140625" style="1" customWidth="1"/>
    <col min="14851" max="14851" width="15.28515625" style="1" customWidth="1"/>
    <col min="14852" max="14852" width="28.85546875" style="1" customWidth="1"/>
    <col min="14853" max="14853" width="15.7109375" style="1" customWidth="1"/>
    <col min="14854" max="14854" width="9.42578125" style="1" customWidth="1"/>
    <col min="14855" max="14855" width="15" style="1" customWidth="1"/>
    <col min="14856" max="14856" width="11.28515625" style="1" customWidth="1"/>
    <col min="14857" max="14857" width="12.5703125" style="1" customWidth="1"/>
    <col min="14858" max="14858" width="11.7109375" style="1" customWidth="1"/>
    <col min="14859" max="14859" width="7.7109375" style="1" customWidth="1"/>
    <col min="14860" max="14860" width="8" style="1" customWidth="1"/>
    <col min="14861" max="14861" width="7.7109375" style="1" customWidth="1"/>
    <col min="14862" max="14862" width="8.28515625" style="1" customWidth="1"/>
    <col min="15106" max="15106" width="2.140625" style="1" customWidth="1"/>
    <col min="15107" max="15107" width="15.28515625" style="1" customWidth="1"/>
    <col min="15108" max="15108" width="28.85546875" style="1" customWidth="1"/>
    <col min="15109" max="15109" width="15.7109375" style="1" customWidth="1"/>
    <col min="15110" max="15110" width="9.42578125" style="1" customWidth="1"/>
    <col min="15111" max="15111" width="15" style="1" customWidth="1"/>
    <col min="15112" max="15112" width="11.28515625" style="1" customWidth="1"/>
    <col min="15113" max="15113" width="12.5703125" style="1" customWidth="1"/>
    <col min="15114" max="15114" width="11.7109375" style="1" customWidth="1"/>
    <col min="15115" max="15115" width="7.7109375" style="1" customWidth="1"/>
    <col min="15116" max="15116" width="8" style="1" customWidth="1"/>
    <col min="15117" max="15117" width="7.7109375" style="1" customWidth="1"/>
    <col min="15118" max="15118" width="8.28515625" style="1" customWidth="1"/>
    <col min="15362" max="15362" width="2.140625" style="1" customWidth="1"/>
    <col min="15363" max="15363" width="15.28515625" style="1" customWidth="1"/>
    <col min="15364" max="15364" width="28.85546875" style="1" customWidth="1"/>
    <col min="15365" max="15365" width="15.7109375" style="1" customWidth="1"/>
    <col min="15366" max="15366" width="9.42578125" style="1" customWidth="1"/>
    <col min="15367" max="15367" width="15" style="1" customWidth="1"/>
    <col min="15368" max="15368" width="11.28515625" style="1" customWidth="1"/>
    <col min="15369" max="15369" width="12.5703125" style="1" customWidth="1"/>
    <col min="15370" max="15370" width="11.7109375" style="1" customWidth="1"/>
    <col min="15371" max="15371" width="7.7109375" style="1" customWidth="1"/>
    <col min="15372" max="15372" width="8" style="1" customWidth="1"/>
    <col min="15373" max="15373" width="7.7109375" style="1" customWidth="1"/>
    <col min="15374" max="15374" width="8.28515625" style="1" customWidth="1"/>
    <col min="15618" max="15618" width="2.140625" style="1" customWidth="1"/>
    <col min="15619" max="15619" width="15.28515625" style="1" customWidth="1"/>
    <col min="15620" max="15620" width="28.85546875" style="1" customWidth="1"/>
    <col min="15621" max="15621" width="15.7109375" style="1" customWidth="1"/>
    <col min="15622" max="15622" width="9.42578125" style="1" customWidth="1"/>
    <col min="15623" max="15623" width="15" style="1" customWidth="1"/>
    <col min="15624" max="15624" width="11.28515625" style="1" customWidth="1"/>
    <col min="15625" max="15625" width="12.5703125" style="1" customWidth="1"/>
    <col min="15626" max="15626" width="11.7109375" style="1" customWidth="1"/>
    <col min="15627" max="15627" width="7.7109375" style="1" customWidth="1"/>
    <col min="15628" max="15628" width="8" style="1" customWidth="1"/>
    <col min="15629" max="15629" width="7.7109375" style="1" customWidth="1"/>
    <col min="15630" max="15630" width="8.28515625" style="1" customWidth="1"/>
    <col min="15874" max="15874" width="2.140625" style="1" customWidth="1"/>
    <col min="15875" max="15875" width="15.28515625" style="1" customWidth="1"/>
    <col min="15876" max="15876" width="28.85546875" style="1" customWidth="1"/>
    <col min="15877" max="15877" width="15.7109375" style="1" customWidth="1"/>
    <col min="15878" max="15878" width="9.42578125" style="1" customWidth="1"/>
    <col min="15879" max="15879" width="15" style="1" customWidth="1"/>
    <col min="15880" max="15880" width="11.28515625" style="1" customWidth="1"/>
    <col min="15881" max="15881" width="12.5703125" style="1" customWidth="1"/>
    <col min="15882" max="15882" width="11.7109375" style="1" customWidth="1"/>
    <col min="15883" max="15883" width="7.7109375" style="1" customWidth="1"/>
    <col min="15884" max="15884" width="8" style="1" customWidth="1"/>
    <col min="15885" max="15885" width="7.7109375" style="1" customWidth="1"/>
    <col min="15886" max="15886" width="8.28515625" style="1" customWidth="1"/>
    <col min="16130" max="16130" width="2.140625" style="1" customWidth="1"/>
    <col min="16131" max="16131" width="15.28515625" style="1" customWidth="1"/>
    <col min="16132" max="16132" width="28.85546875" style="1" customWidth="1"/>
    <col min="16133" max="16133" width="15.7109375" style="1" customWidth="1"/>
    <col min="16134" max="16134" width="9.42578125" style="1" customWidth="1"/>
    <col min="16135" max="16135" width="15" style="1" customWidth="1"/>
    <col min="16136" max="16136" width="11.28515625" style="1" customWidth="1"/>
    <col min="16137" max="16137" width="12.5703125" style="1" customWidth="1"/>
    <col min="16138" max="16138" width="11.7109375" style="1" customWidth="1"/>
    <col min="16139" max="16139" width="7.7109375" style="1" customWidth="1"/>
    <col min="16140" max="16140" width="8" style="1" customWidth="1"/>
    <col min="16141" max="16141" width="7.7109375" style="1" customWidth="1"/>
    <col min="16142" max="16142" width="8.28515625" style="1" customWidth="1"/>
  </cols>
  <sheetData>
    <row r="1" spans="1:10" s="1" customFormat="1" ht="15.75">
      <c r="B1" s="3"/>
      <c r="C1" s="4"/>
      <c r="I1" s="5"/>
    </row>
    <row r="2" spans="1:10" s="1" customFormat="1">
      <c r="B2" s="6"/>
      <c r="C2" s="4"/>
      <c r="I2" s="7"/>
    </row>
    <row r="3" spans="1:10" s="1" customFormat="1">
      <c r="B3" s="6"/>
      <c r="C3" s="4"/>
      <c r="I3" s="7"/>
    </row>
    <row r="4" spans="1:10" s="1" customFormat="1">
      <c r="B4" s="6"/>
      <c r="C4" s="4"/>
      <c r="I4" s="7"/>
    </row>
    <row r="5" spans="1:10" s="1" customFormat="1">
      <c r="C5" s="4"/>
      <c r="I5" s="7"/>
    </row>
    <row r="6" spans="1:10" s="1" customFormat="1">
      <c r="C6" s="4"/>
    </row>
    <row r="7" spans="1:10" s="1" customFormat="1" ht="18.75">
      <c r="B7" s="216" t="s">
        <v>0</v>
      </c>
      <c r="C7" s="217"/>
      <c r="D7" s="217"/>
      <c r="E7" s="217"/>
      <c r="F7" s="217"/>
      <c r="G7" s="217"/>
      <c r="H7" s="217"/>
      <c r="I7" s="218"/>
      <c r="J7" s="218"/>
    </row>
    <row r="8" spans="1:10" s="1" customFormat="1" ht="18.75">
      <c r="B8" s="10"/>
      <c r="C8" s="8" t="s">
        <v>1</v>
      </c>
      <c r="D8" s="8"/>
      <c r="E8" s="8"/>
      <c r="F8" s="8"/>
      <c r="G8" s="8"/>
      <c r="H8" s="8"/>
      <c r="I8" s="9"/>
      <c r="J8" s="9"/>
    </row>
    <row r="9" spans="1:10" s="1" customFormat="1" ht="15.75">
      <c r="B9" s="11"/>
      <c r="C9" s="12"/>
      <c r="D9" s="12"/>
      <c r="E9" s="12"/>
      <c r="F9" s="12"/>
      <c r="G9" s="12"/>
      <c r="H9" s="12"/>
      <c r="I9" s="5" t="s">
        <v>2</v>
      </c>
    </row>
    <row r="10" spans="1:10" s="1" customFormat="1" ht="15.75">
      <c r="B10" s="211" t="s">
        <v>3</v>
      </c>
      <c r="C10" s="212"/>
      <c r="D10" s="212"/>
      <c r="E10" s="212"/>
      <c r="F10" s="212"/>
      <c r="G10" s="212"/>
      <c r="H10" s="212"/>
      <c r="I10" s="5"/>
    </row>
    <row r="11" spans="1:10" s="1" customFormat="1" ht="15.75">
      <c r="B11" s="211" t="s">
        <v>4</v>
      </c>
      <c r="C11" s="212"/>
      <c r="D11" s="212"/>
      <c r="E11" s="212"/>
      <c r="F11" s="212"/>
      <c r="G11" s="212"/>
      <c r="H11" s="212"/>
      <c r="I11" s="5"/>
    </row>
    <row r="12" spans="1:10" s="1" customFormat="1">
      <c r="C12" s="4"/>
    </row>
    <row r="13" spans="1:10" s="13" customFormat="1" ht="14.25">
      <c r="A13" s="14"/>
      <c r="B13" s="15"/>
      <c r="C13" s="14"/>
      <c r="D13" s="14"/>
    </row>
    <row r="14" spans="1:10" ht="103.5" customHeight="1">
      <c r="B14" s="16" t="s">
        <v>5</v>
      </c>
      <c r="C14" s="16" t="s">
        <v>6</v>
      </c>
      <c r="D14" s="209" t="s">
        <v>7</v>
      </c>
      <c r="E14" s="210"/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</row>
    <row r="15" spans="1:10">
      <c r="B15" s="17">
        <v>1</v>
      </c>
      <c r="C15" s="17">
        <v>2</v>
      </c>
      <c r="D15" s="197">
        <v>3</v>
      </c>
      <c r="E15" s="198"/>
      <c r="F15" s="17">
        <v>4</v>
      </c>
      <c r="G15" s="17">
        <v>5</v>
      </c>
      <c r="H15" s="17">
        <v>6</v>
      </c>
      <c r="I15" s="17">
        <v>7</v>
      </c>
      <c r="J15" s="17">
        <v>8</v>
      </c>
    </row>
    <row r="16" spans="1:10">
      <c r="B16" s="189" t="s">
        <v>13</v>
      </c>
      <c r="C16" s="18" t="s">
        <v>14</v>
      </c>
      <c r="D16" s="197"/>
      <c r="E16" s="198"/>
      <c r="F16" s="17"/>
      <c r="G16" s="17"/>
      <c r="H16" s="17"/>
      <c r="I16" s="17"/>
      <c r="J16" s="17"/>
    </row>
    <row r="17" spans="1:782 1026:1806 2050:2830 3074:3854 4098:4878 5122:5902 6146:6926 7170:7950 8194:8974 9218:9998 10242:11022 11266:12046 12290:13070 13314:14094 14338:15118 15362:16142">
      <c r="A17" s="176"/>
      <c r="B17" s="267"/>
      <c r="C17" s="272" t="s">
        <v>116</v>
      </c>
      <c r="D17" s="269">
        <v>10</v>
      </c>
      <c r="E17" s="270"/>
      <c r="F17" s="17">
        <v>61200</v>
      </c>
      <c r="G17" s="271">
        <v>8862</v>
      </c>
      <c r="H17" s="23">
        <f t="shared" ref="H17:H23" si="0">F17/G17*D17</f>
        <v>69.058903182125931</v>
      </c>
      <c r="I17" s="23">
        <f t="shared" ref="I17:I24" si="1">H17*30.2%</f>
        <v>20.855788761002032</v>
      </c>
      <c r="J17" s="24">
        <f t="shared" ref="J17:J24" si="2">H17+I17</f>
        <v>89.914691943127963</v>
      </c>
      <c r="K17" s="176"/>
      <c r="L17" s="176"/>
      <c r="M17" s="176"/>
      <c r="N17" s="176"/>
      <c r="O17" s="176"/>
      <c r="IX17" s="176"/>
      <c r="IY17" s="176"/>
      <c r="IZ17" s="176"/>
      <c r="JA17" s="176"/>
      <c r="JB17" s="176"/>
      <c r="JC17" s="176"/>
      <c r="JD17" s="176"/>
      <c r="JE17" s="176"/>
      <c r="JF17" s="176"/>
      <c r="JG17" s="176"/>
      <c r="JH17" s="176"/>
      <c r="JI17" s="176"/>
      <c r="JJ17" s="176"/>
      <c r="ST17" s="176"/>
      <c r="SU17" s="176"/>
      <c r="SV17" s="176"/>
      <c r="SW17" s="176"/>
      <c r="SX17" s="176"/>
      <c r="SY17" s="176"/>
      <c r="SZ17" s="176"/>
      <c r="TA17" s="176"/>
      <c r="TB17" s="176"/>
      <c r="TC17" s="176"/>
      <c r="TD17" s="176"/>
      <c r="TE17" s="176"/>
      <c r="TF17" s="176"/>
      <c r="ACP17" s="176"/>
      <c r="ACQ17" s="176"/>
      <c r="ACR17" s="176"/>
      <c r="ACS17" s="176"/>
      <c r="ACT17" s="176"/>
      <c r="ACU17" s="176"/>
      <c r="ACV17" s="176"/>
      <c r="ACW17" s="176"/>
      <c r="ACX17" s="176"/>
      <c r="ACY17" s="176"/>
      <c r="ACZ17" s="176"/>
      <c r="ADA17" s="176"/>
      <c r="ADB17" s="176"/>
      <c r="AML17" s="176"/>
      <c r="AMM17" s="176"/>
      <c r="AMN17" s="176"/>
      <c r="AMO17" s="176"/>
      <c r="AMP17" s="176"/>
      <c r="AMQ17" s="176"/>
      <c r="AMR17" s="176"/>
      <c r="AMS17" s="176"/>
      <c r="AMT17" s="176"/>
      <c r="AMU17" s="176"/>
      <c r="AMV17" s="176"/>
      <c r="AMW17" s="176"/>
      <c r="AMX17" s="176"/>
      <c r="AWH17" s="176"/>
      <c r="AWI17" s="176"/>
      <c r="AWJ17" s="176"/>
      <c r="AWK17" s="176"/>
      <c r="AWL17" s="176"/>
      <c r="AWM17" s="176"/>
      <c r="AWN17" s="176"/>
      <c r="AWO17" s="176"/>
      <c r="AWP17" s="176"/>
      <c r="AWQ17" s="176"/>
      <c r="AWR17" s="176"/>
      <c r="AWS17" s="176"/>
      <c r="AWT17" s="176"/>
      <c r="BGD17" s="176"/>
      <c r="BGE17" s="176"/>
      <c r="BGF17" s="176"/>
      <c r="BGG17" s="176"/>
      <c r="BGH17" s="176"/>
      <c r="BGI17" s="176"/>
      <c r="BGJ17" s="176"/>
      <c r="BGK17" s="176"/>
      <c r="BGL17" s="176"/>
      <c r="BGM17" s="176"/>
      <c r="BGN17" s="176"/>
      <c r="BGO17" s="176"/>
      <c r="BGP17" s="176"/>
      <c r="BPZ17" s="176"/>
      <c r="BQA17" s="176"/>
      <c r="BQB17" s="176"/>
      <c r="BQC17" s="176"/>
      <c r="BQD17" s="176"/>
      <c r="BQE17" s="176"/>
      <c r="BQF17" s="176"/>
      <c r="BQG17" s="176"/>
      <c r="BQH17" s="176"/>
      <c r="BQI17" s="176"/>
      <c r="BQJ17" s="176"/>
      <c r="BQK17" s="176"/>
      <c r="BQL17" s="176"/>
      <c r="BZV17" s="176"/>
      <c r="BZW17" s="176"/>
      <c r="BZX17" s="176"/>
      <c r="BZY17" s="176"/>
      <c r="BZZ17" s="176"/>
      <c r="CAA17" s="176"/>
      <c r="CAB17" s="176"/>
      <c r="CAC17" s="176"/>
      <c r="CAD17" s="176"/>
      <c r="CAE17" s="176"/>
      <c r="CAF17" s="176"/>
      <c r="CAG17" s="176"/>
      <c r="CAH17" s="176"/>
      <c r="CJR17" s="176"/>
      <c r="CJS17" s="176"/>
      <c r="CJT17" s="176"/>
      <c r="CJU17" s="176"/>
      <c r="CJV17" s="176"/>
      <c r="CJW17" s="176"/>
      <c r="CJX17" s="176"/>
      <c r="CJY17" s="176"/>
      <c r="CJZ17" s="176"/>
      <c r="CKA17" s="176"/>
      <c r="CKB17" s="176"/>
      <c r="CKC17" s="176"/>
      <c r="CKD17" s="176"/>
      <c r="CTN17" s="176"/>
      <c r="CTO17" s="176"/>
      <c r="CTP17" s="176"/>
      <c r="CTQ17" s="176"/>
      <c r="CTR17" s="176"/>
      <c r="CTS17" s="176"/>
      <c r="CTT17" s="176"/>
      <c r="CTU17" s="176"/>
      <c r="CTV17" s="176"/>
      <c r="CTW17" s="176"/>
      <c r="CTX17" s="176"/>
      <c r="CTY17" s="176"/>
      <c r="CTZ17" s="176"/>
      <c r="DDJ17" s="176"/>
      <c r="DDK17" s="176"/>
      <c r="DDL17" s="176"/>
      <c r="DDM17" s="176"/>
      <c r="DDN17" s="176"/>
      <c r="DDO17" s="176"/>
      <c r="DDP17" s="176"/>
      <c r="DDQ17" s="176"/>
      <c r="DDR17" s="176"/>
      <c r="DDS17" s="176"/>
      <c r="DDT17" s="176"/>
      <c r="DDU17" s="176"/>
      <c r="DDV17" s="176"/>
      <c r="DNF17" s="176"/>
      <c r="DNG17" s="176"/>
      <c r="DNH17" s="176"/>
      <c r="DNI17" s="176"/>
      <c r="DNJ17" s="176"/>
      <c r="DNK17" s="176"/>
      <c r="DNL17" s="176"/>
      <c r="DNM17" s="176"/>
      <c r="DNN17" s="176"/>
      <c r="DNO17" s="176"/>
      <c r="DNP17" s="176"/>
      <c r="DNQ17" s="176"/>
      <c r="DNR17" s="176"/>
      <c r="DXB17" s="176"/>
      <c r="DXC17" s="176"/>
      <c r="DXD17" s="176"/>
      <c r="DXE17" s="176"/>
      <c r="DXF17" s="176"/>
      <c r="DXG17" s="176"/>
      <c r="DXH17" s="176"/>
      <c r="DXI17" s="176"/>
      <c r="DXJ17" s="176"/>
      <c r="DXK17" s="176"/>
      <c r="DXL17" s="176"/>
      <c r="DXM17" s="176"/>
      <c r="DXN17" s="176"/>
      <c r="EGX17" s="176"/>
      <c r="EGY17" s="176"/>
      <c r="EGZ17" s="176"/>
      <c r="EHA17" s="176"/>
      <c r="EHB17" s="176"/>
      <c r="EHC17" s="176"/>
      <c r="EHD17" s="176"/>
      <c r="EHE17" s="176"/>
      <c r="EHF17" s="176"/>
      <c r="EHG17" s="176"/>
      <c r="EHH17" s="176"/>
      <c r="EHI17" s="176"/>
      <c r="EHJ17" s="176"/>
      <c r="EQT17" s="176"/>
      <c r="EQU17" s="176"/>
      <c r="EQV17" s="176"/>
      <c r="EQW17" s="176"/>
      <c r="EQX17" s="176"/>
      <c r="EQY17" s="176"/>
      <c r="EQZ17" s="176"/>
      <c r="ERA17" s="176"/>
      <c r="ERB17" s="176"/>
      <c r="ERC17" s="176"/>
      <c r="ERD17" s="176"/>
      <c r="ERE17" s="176"/>
      <c r="ERF17" s="176"/>
      <c r="FAP17" s="176"/>
      <c r="FAQ17" s="176"/>
      <c r="FAR17" s="176"/>
      <c r="FAS17" s="176"/>
      <c r="FAT17" s="176"/>
      <c r="FAU17" s="176"/>
      <c r="FAV17" s="176"/>
      <c r="FAW17" s="176"/>
      <c r="FAX17" s="176"/>
      <c r="FAY17" s="176"/>
      <c r="FAZ17" s="176"/>
      <c r="FBA17" s="176"/>
      <c r="FBB17" s="176"/>
      <c r="FKL17" s="176"/>
      <c r="FKM17" s="176"/>
      <c r="FKN17" s="176"/>
      <c r="FKO17" s="176"/>
      <c r="FKP17" s="176"/>
      <c r="FKQ17" s="176"/>
      <c r="FKR17" s="176"/>
      <c r="FKS17" s="176"/>
      <c r="FKT17" s="176"/>
      <c r="FKU17" s="176"/>
      <c r="FKV17" s="176"/>
      <c r="FKW17" s="176"/>
      <c r="FKX17" s="176"/>
      <c r="FUH17" s="176"/>
      <c r="FUI17" s="176"/>
      <c r="FUJ17" s="176"/>
      <c r="FUK17" s="176"/>
      <c r="FUL17" s="176"/>
      <c r="FUM17" s="176"/>
      <c r="FUN17" s="176"/>
      <c r="FUO17" s="176"/>
      <c r="FUP17" s="176"/>
      <c r="FUQ17" s="176"/>
      <c r="FUR17" s="176"/>
      <c r="FUS17" s="176"/>
      <c r="FUT17" s="176"/>
      <c r="GED17" s="176"/>
      <c r="GEE17" s="176"/>
      <c r="GEF17" s="176"/>
      <c r="GEG17" s="176"/>
      <c r="GEH17" s="176"/>
      <c r="GEI17" s="176"/>
      <c r="GEJ17" s="176"/>
      <c r="GEK17" s="176"/>
      <c r="GEL17" s="176"/>
      <c r="GEM17" s="176"/>
      <c r="GEN17" s="176"/>
      <c r="GEO17" s="176"/>
      <c r="GEP17" s="176"/>
      <c r="GNZ17" s="176"/>
      <c r="GOA17" s="176"/>
      <c r="GOB17" s="176"/>
      <c r="GOC17" s="176"/>
      <c r="GOD17" s="176"/>
      <c r="GOE17" s="176"/>
      <c r="GOF17" s="176"/>
      <c r="GOG17" s="176"/>
      <c r="GOH17" s="176"/>
      <c r="GOI17" s="176"/>
      <c r="GOJ17" s="176"/>
      <c r="GOK17" s="176"/>
      <c r="GOL17" s="176"/>
      <c r="GXV17" s="176"/>
      <c r="GXW17" s="176"/>
      <c r="GXX17" s="176"/>
      <c r="GXY17" s="176"/>
      <c r="GXZ17" s="176"/>
      <c r="GYA17" s="176"/>
      <c r="GYB17" s="176"/>
      <c r="GYC17" s="176"/>
      <c r="GYD17" s="176"/>
      <c r="GYE17" s="176"/>
      <c r="GYF17" s="176"/>
      <c r="GYG17" s="176"/>
      <c r="GYH17" s="176"/>
      <c r="HHR17" s="176"/>
      <c r="HHS17" s="176"/>
      <c r="HHT17" s="176"/>
      <c r="HHU17" s="176"/>
      <c r="HHV17" s="176"/>
      <c r="HHW17" s="176"/>
      <c r="HHX17" s="176"/>
      <c r="HHY17" s="176"/>
      <c r="HHZ17" s="176"/>
      <c r="HIA17" s="176"/>
      <c r="HIB17" s="176"/>
      <c r="HIC17" s="176"/>
      <c r="HID17" s="176"/>
      <c r="HRN17" s="176"/>
      <c r="HRO17" s="176"/>
      <c r="HRP17" s="176"/>
      <c r="HRQ17" s="176"/>
      <c r="HRR17" s="176"/>
      <c r="HRS17" s="176"/>
      <c r="HRT17" s="176"/>
      <c r="HRU17" s="176"/>
      <c r="HRV17" s="176"/>
      <c r="HRW17" s="176"/>
      <c r="HRX17" s="176"/>
      <c r="HRY17" s="176"/>
      <c r="HRZ17" s="176"/>
      <c r="IBJ17" s="176"/>
      <c r="IBK17" s="176"/>
      <c r="IBL17" s="176"/>
      <c r="IBM17" s="176"/>
      <c r="IBN17" s="176"/>
      <c r="IBO17" s="176"/>
      <c r="IBP17" s="176"/>
      <c r="IBQ17" s="176"/>
      <c r="IBR17" s="176"/>
      <c r="IBS17" s="176"/>
      <c r="IBT17" s="176"/>
      <c r="IBU17" s="176"/>
      <c r="IBV17" s="176"/>
      <c r="ILF17" s="176"/>
      <c r="ILG17" s="176"/>
      <c r="ILH17" s="176"/>
      <c r="ILI17" s="176"/>
      <c r="ILJ17" s="176"/>
      <c r="ILK17" s="176"/>
      <c r="ILL17" s="176"/>
      <c r="ILM17" s="176"/>
      <c r="ILN17" s="176"/>
      <c r="ILO17" s="176"/>
      <c r="ILP17" s="176"/>
      <c r="ILQ17" s="176"/>
      <c r="ILR17" s="176"/>
      <c r="IVB17" s="176"/>
      <c r="IVC17" s="176"/>
      <c r="IVD17" s="176"/>
      <c r="IVE17" s="176"/>
      <c r="IVF17" s="176"/>
      <c r="IVG17" s="176"/>
      <c r="IVH17" s="176"/>
      <c r="IVI17" s="176"/>
      <c r="IVJ17" s="176"/>
      <c r="IVK17" s="176"/>
      <c r="IVL17" s="176"/>
      <c r="IVM17" s="176"/>
      <c r="IVN17" s="176"/>
      <c r="JEX17" s="176"/>
      <c r="JEY17" s="176"/>
      <c r="JEZ17" s="176"/>
      <c r="JFA17" s="176"/>
      <c r="JFB17" s="176"/>
      <c r="JFC17" s="176"/>
      <c r="JFD17" s="176"/>
      <c r="JFE17" s="176"/>
      <c r="JFF17" s="176"/>
      <c r="JFG17" s="176"/>
      <c r="JFH17" s="176"/>
      <c r="JFI17" s="176"/>
      <c r="JFJ17" s="176"/>
      <c r="JOT17" s="176"/>
      <c r="JOU17" s="176"/>
      <c r="JOV17" s="176"/>
      <c r="JOW17" s="176"/>
      <c r="JOX17" s="176"/>
      <c r="JOY17" s="176"/>
      <c r="JOZ17" s="176"/>
      <c r="JPA17" s="176"/>
      <c r="JPB17" s="176"/>
      <c r="JPC17" s="176"/>
      <c r="JPD17" s="176"/>
      <c r="JPE17" s="176"/>
      <c r="JPF17" s="176"/>
      <c r="JYP17" s="176"/>
      <c r="JYQ17" s="176"/>
      <c r="JYR17" s="176"/>
      <c r="JYS17" s="176"/>
      <c r="JYT17" s="176"/>
      <c r="JYU17" s="176"/>
      <c r="JYV17" s="176"/>
      <c r="JYW17" s="176"/>
      <c r="JYX17" s="176"/>
      <c r="JYY17" s="176"/>
      <c r="JYZ17" s="176"/>
      <c r="JZA17" s="176"/>
      <c r="JZB17" s="176"/>
      <c r="KIL17" s="176"/>
      <c r="KIM17" s="176"/>
      <c r="KIN17" s="176"/>
      <c r="KIO17" s="176"/>
      <c r="KIP17" s="176"/>
      <c r="KIQ17" s="176"/>
      <c r="KIR17" s="176"/>
      <c r="KIS17" s="176"/>
      <c r="KIT17" s="176"/>
      <c r="KIU17" s="176"/>
      <c r="KIV17" s="176"/>
      <c r="KIW17" s="176"/>
      <c r="KIX17" s="176"/>
      <c r="KSH17" s="176"/>
      <c r="KSI17" s="176"/>
      <c r="KSJ17" s="176"/>
      <c r="KSK17" s="176"/>
      <c r="KSL17" s="176"/>
      <c r="KSM17" s="176"/>
      <c r="KSN17" s="176"/>
      <c r="KSO17" s="176"/>
      <c r="KSP17" s="176"/>
      <c r="KSQ17" s="176"/>
      <c r="KSR17" s="176"/>
      <c r="KSS17" s="176"/>
      <c r="KST17" s="176"/>
      <c r="LCD17" s="176"/>
      <c r="LCE17" s="176"/>
      <c r="LCF17" s="176"/>
      <c r="LCG17" s="176"/>
      <c r="LCH17" s="176"/>
      <c r="LCI17" s="176"/>
      <c r="LCJ17" s="176"/>
      <c r="LCK17" s="176"/>
      <c r="LCL17" s="176"/>
      <c r="LCM17" s="176"/>
      <c r="LCN17" s="176"/>
      <c r="LCO17" s="176"/>
      <c r="LCP17" s="176"/>
      <c r="LLZ17" s="176"/>
      <c r="LMA17" s="176"/>
      <c r="LMB17" s="176"/>
      <c r="LMC17" s="176"/>
      <c r="LMD17" s="176"/>
      <c r="LME17" s="176"/>
      <c r="LMF17" s="176"/>
      <c r="LMG17" s="176"/>
      <c r="LMH17" s="176"/>
      <c r="LMI17" s="176"/>
      <c r="LMJ17" s="176"/>
      <c r="LMK17" s="176"/>
      <c r="LML17" s="176"/>
      <c r="LVV17" s="176"/>
      <c r="LVW17" s="176"/>
      <c r="LVX17" s="176"/>
      <c r="LVY17" s="176"/>
      <c r="LVZ17" s="176"/>
      <c r="LWA17" s="176"/>
      <c r="LWB17" s="176"/>
      <c r="LWC17" s="176"/>
      <c r="LWD17" s="176"/>
      <c r="LWE17" s="176"/>
      <c r="LWF17" s="176"/>
      <c r="LWG17" s="176"/>
      <c r="LWH17" s="176"/>
      <c r="MFR17" s="176"/>
      <c r="MFS17" s="176"/>
      <c r="MFT17" s="176"/>
      <c r="MFU17" s="176"/>
      <c r="MFV17" s="176"/>
      <c r="MFW17" s="176"/>
      <c r="MFX17" s="176"/>
      <c r="MFY17" s="176"/>
      <c r="MFZ17" s="176"/>
      <c r="MGA17" s="176"/>
      <c r="MGB17" s="176"/>
      <c r="MGC17" s="176"/>
      <c r="MGD17" s="176"/>
      <c r="MPN17" s="176"/>
      <c r="MPO17" s="176"/>
      <c r="MPP17" s="176"/>
      <c r="MPQ17" s="176"/>
      <c r="MPR17" s="176"/>
      <c r="MPS17" s="176"/>
      <c r="MPT17" s="176"/>
      <c r="MPU17" s="176"/>
      <c r="MPV17" s="176"/>
      <c r="MPW17" s="176"/>
      <c r="MPX17" s="176"/>
      <c r="MPY17" s="176"/>
      <c r="MPZ17" s="176"/>
      <c r="MZJ17" s="176"/>
      <c r="MZK17" s="176"/>
      <c r="MZL17" s="176"/>
      <c r="MZM17" s="176"/>
      <c r="MZN17" s="176"/>
      <c r="MZO17" s="176"/>
      <c r="MZP17" s="176"/>
      <c r="MZQ17" s="176"/>
      <c r="MZR17" s="176"/>
      <c r="MZS17" s="176"/>
      <c r="MZT17" s="176"/>
      <c r="MZU17" s="176"/>
      <c r="MZV17" s="176"/>
      <c r="NJF17" s="176"/>
      <c r="NJG17" s="176"/>
      <c r="NJH17" s="176"/>
      <c r="NJI17" s="176"/>
      <c r="NJJ17" s="176"/>
      <c r="NJK17" s="176"/>
      <c r="NJL17" s="176"/>
      <c r="NJM17" s="176"/>
      <c r="NJN17" s="176"/>
      <c r="NJO17" s="176"/>
      <c r="NJP17" s="176"/>
      <c r="NJQ17" s="176"/>
      <c r="NJR17" s="176"/>
      <c r="NTB17" s="176"/>
      <c r="NTC17" s="176"/>
      <c r="NTD17" s="176"/>
      <c r="NTE17" s="176"/>
      <c r="NTF17" s="176"/>
      <c r="NTG17" s="176"/>
      <c r="NTH17" s="176"/>
      <c r="NTI17" s="176"/>
      <c r="NTJ17" s="176"/>
      <c r="NTK17" s="176"/>
      <c r="NTL17" s="176"/>
      <c r="NTM17" s="176"/>
      <c r="NTN17" s="176"/>
      <c r="OCX17" s="176"/>
      <c r="OCY17" s="176"/>
      <c r="OCZ17" s="176"/>
      <c r="ODA17" s="176"/>
      <c r="ODB17" s="176"/>
      <c r="ODC17" s="176"/>
      <c r="ODD17" s="176"/>
      <c r="ODE17" s="176"/>
      <c r="ODF17" s="176"/>
      <c r="ODG17" s="176"/>
      <c r="ODH17" s="176"/>
      <c r="ODI17" s="176"/>
      <c r="ODJ17" s="176"/>
      <c r="OMT17" s="176"/>
      <c r="OMU17" s="176"/>
      <c r="OMV17" s="176"/>
      <c r="OMW17" s="176"/>
      <c r="OMX17" s="176"/>
      <c r="OMY17" s="176"/>
      <c r="OMZ17" s="176"/>
      <c r="ONA17" s="176"/>
      <c r="ONB17" s="176"/>
      <c r="ONC17" s="176"/>
      <c r="OND17" s="176"/>
      <c r="ONE17" s="176"/>
      <c r="ONF17" s="176"/>
      <c r="OWP17" s="176"/>
      <c r="OWQ17" s="176"/>
      <c r="OWR17" s="176"/>
      <c r="OWS17" s="176"/>
      <c r="OWT17" s="176"/>
      <c r="OWU17" s="176"/>
      <c r="OWV17" s="176"/>
      <c r="OWW17" s="176"/>
      <c r="OWX17" s="176"/>
      <c r="OWY17" s="176"/>
      <c r="OWZ17" s="176"/>
      <c r="OXA17" s="176"/>
      <c r="OXB17" s="176"/>
      <c r="PGL17" s="176"/>
      <c r="PGM17" s="176"/>
      <c r="PGN17" s="176"/>
      <c r="PGO17" s="176"/>
      <c r="PGP17" s="176"/>
      <c r="PGQ17" s="176"/>
      <c r="PGR17" s="176"/>
      <c r="PGS17" s="176"/>
      <c r="PGT17" s="176"/>
      <c r="PGU17" s="176"/>
      <c r="PGV17" s="176"/>
      <c r="PGW17" s="176"/>
      <c r="PGX17" s="176"/>
      <c r="PQH17" s="176"/>
      <c r="PQI17" s="176"/>
      <c r="PQJ17" s="176"/>
      <c r="PQK17" s="176"/>
      <c r="PQL17" s="176"/>
      <c r="PQM17" s="176"/>
      <c r="PQN17" s="176"/>
      <c r="PQO17" s="176"/>
      <c r="PQP17" s="176"/>
      <c r="PQQ17" s="176"/>
      <c r="PQR17" s="176"/>
      <c r="PQS17" s="176"/>
      <c r="PQT17" s="176"/>
      <c r="QAD17" s="176"/>
      <c r="QAE17" s="176"/>
      <c r="QAF17" s="176"/>
      <c r="QAG17" s="176"/>
      <c r="QAH17" s="176"/>
      <c r="QAI17" s="176"/>
      <c r="QAJ17" s="176"/>
      <c r="QAK17" s="176"/>
      <c r="QAL17" s="176"/>
      <c r="QAM17" s="176"/>
      <c r="QAN17" s="176"/>
      <c r="QAO17" s="176"/>
      <c r="QAP17" s="176"/>
      <c r="QJZ17" s="176"/>
      <c r="QKA17" s="176"/>
      <c r="QKB17" s="176"/>
      <c r="QKC17" s="176"/>
      <c r="QKD17" s="176"/>
      <c r="QKE17" s="176"/>
      <c r="QKF17" s="176"/>
      <c r="QKG17" s="176"/>
      <c r="QKH17" s="176"/>
      <c r="QKI17" s="176"/>
      <c r="QKJ17" s="176"/>
      <c r="QKK17" s="176"/>
      <c r="QKL17" s="176"/>
      <c r="QTV17" s="176"/>
      <c r="QTW17" s="176"/>
      <c r="QTX17" s="176"/>
      <c r="QTY17" s="176"/>
      <c r="QTZ17" s="176"/>
      <c r="QUA17" s="176"/>
      <c r="QUB17" s="176"/>
      <c r="QUC17" s="176"/>
      <c r="QUD17" s="176"/>
      <c r="QUE17" s="176"/>
      <c r="QUF17" s="176"/>
      <c r="QUG17" s="176"/>
      <c r="QUH17" s="176"/>
      <c r="RDR17" s="176"/>
      <c r="RDS17" s="176"/>
      <c r="RDT17" s="176"/>
      <c r="RDU17" s="176"/>
      <c r="RDV17" s="176"/>
      <c r="RDW17" s="176"/>
      <c r="RDX17" s="176"/>
      <c r="RDY17" s="176"/>
      <c r="RDZ17" s="176"/>
      <c r="REA17" s="176"/>
      <c r="REB17" s="176"/>
      <c r="REC17" s="176"/>
      <c r="RED17" s="176"/>
      <c r="RNN17" s="176"/>
      <c r="RNO17" s="176"/>
      <c r="RNP17" s="176"/>
      <c r="RNQ17" s="176"/>
      <c r="RNR17" s="176"/>
      <c r="RNS17" s="176"/>
      <c r="RNT17" s="176"/>
      <c r="RNU17" s="176"/>
      <c r="RNV17" s="176"/>
      <c r="RNW17" s="176"/>
      <c r="RNX17" s="176"/>
      <c r="RNY17" s="176"/>
      <c r="RNZ17" s="176"/>
      <c r="RXJ17" s="176"/>
      <c r="RXK17" s="176"/>
      <c r="RXL17" s="176"/>
      <c r="RXM17" s="176"/>
      <c r="RXN17" s="176"/>
      <c r="RXO17" s="176"/>
      <c r="RXP17" s="176"/>
      <c r="RXQ17" s="176"/>
      <c r="RXR17" s="176"/>
      <c r="RXS17" s="176"/>
      <c r="RXT17" s="176"/>
      <c r="RXU17" s="176"/>
      <c r="RXV17" s="176"/>
      <c r="SHF17" s="176"/>
      <c r="SHG17" s="176"/>
      <c r="SHH17" s="176"/>
      <c r="SHI17" s="176"/>
      <c r="SHJ17" s="176"/>
      <c r="SHK17" s="176"/>
      <c r="SHL17" s="176"/>
      <c r="SHM17" s="176"/>
      <c r="SHN17" s="176"/>
      <c r="SHO17" s="176"/>
      <c r="SHP17" s="176"/>
      <c r="SHQ17" s="176"/>
      <c r="SHR17" s="176"/>
      <c r="SRB17" s="176"/>
      <c r="SRC17" s="176"/>
      <c r="SRD17" s="176"/>
      <c r="SRE17" s="176"/>
      <c r="SRF17" s="176"/>
      <c r="SRG17" s="176"/>
      <c r="SRH17" s="176"/>
      <c r="SRI17" s="176"/>
      <c r="SRJ17" s="176"/>
      <c r="SRK17" s="176"/>
      <c r="SRL17" s="176"/>
      <c r="SRM17" s="176"/>
      <c r="SRN17" s="176"/>
      <c r="TAX17" s="176"/>
      <c r="TAY17" s="176"/>
      <c r="TAZ17" s="176"/>
      <c r="TBA17" s="176"/>
      <c r="TBB17" s="176"/>
      <c r="TBC17" s="176"/>
      <c r="TBD17" s="176"/>
      <c r="TBE17" s="176"/>
      <c r="TBF17" s="176"/>
      <c r="TBG17" s="176"/>
      <c r="TBH17" s="176"/>
      <c r="TBI17" s="176"/>
      <c r="TBJ17" s="176"/>
      <c r="TKT17" s="176"/>
      <c r="TKU17" s="176"/>
      <c r="TKV17" s="176"/>
      <c r="TKW17" s="176"/>
      <c r="TKX17" s="176"/>
      <c r="TKY17" s="176"/>
      <c r="TKZ17" s="176"/>
      <c r="TLA17" s="176"/>
      <c r="TLB17" s="176"/>
      <c r="TLC17" s="176"/>
      <c r="TLD17" s="176"/>
      <c r="TLE17" s="176"/>
      <c r="TLF17" s="176"/>
      <c r="TUP17" s="176"/>
      <c r="TUQ17" s="176"/>
      <c r="TUR17" s="176"/>
      <c r="TUS17" s="176"/>
      <c r="TUT17" s="176"/>
      <c r="TUU17" s="176"/>
      <c r="TUV17" s="176"/>
      <c r="TUW17" s="176"/>
      <c r="TUX17" s="176"/>
      <c r="TUY17" s="176"/>
      <c r="TUZ17" s="176"/>
      <c r="TVA17" s="176"/>
      <c r="TVB17" s="176"/>
      <c r="UEL17" s="176"/>
      <c r="UEM17" s="176"/>
      <c r="UEN17" s="176"/>
      <c r="UEO17" s="176"/>
      <c r="UEP17" s="176"/>
      <c r="UEQ17" s="176"/>
      <c r="UER17" s="176"/>
      <c r="UES17" s="176"/>
      <c r="UET17" s="176"/>
      <c r="UEU17" s="176"/>
      <c r="UEV17" s="176"/>
      <c r="UEW17" s="176"/>
      <c r="UEX17" s="176"/>
      <c r="UOH17" s="176"/>
      <c r="UOI17" s="176"/>
      <c r="UOJ17" s="176"/>
      <c r="UOK17" s="176"/>
      <c r="UOL17" s="176"/>
      <c r="UOM17" s="176"/>
      <c r="UON17" s="176"/>
      <c r="UOO17" s="176"/>
      <c r="UOP17" s="176"/>
      <c r="UOQ17" s="176"/>
      <c r="UOR17" s="176"/>
      <c r="UOS17" s="176"/>
      <c r="UOT17" s="176"/>
      <c r="UYD17" s="176"/>
      <c r="UYE17" s="176"/>
      <c r="UYF17" s="176"/>
      <c r="UYG17" s="176"/>
      <c r="UYH17" s="176"/>
      <c r="UYI17" s="176"/>
      <c r="UYJ17" s="176"/>
      <c r="UYK17" s="176"/>
      <c r="UYL17" s="176"/>
      <c r="UYM17" s="176"/>
      <c r="UYN17" s="176"/>
      <c r="UYO17" s="176"/>
      <c r="UYP17" s="176"/>
      <c r="VHZ17" s="176"/>
      <c r="VIA17" s="176"/>
      <c r="VIB17" s="176"/>
      <c r="VIC17" s="176"/>
      <c r="VID17" s="176"/>
      <c r="VIE17" s="176"/>
      <c r="VIF17" s="176"/>
      <c r="VIG17" s="176"/>
      <c r="VIH17" s="176"/>
      <c r="VII17" s="176"/>
      <c r="VIJ17" s="176"/>
      <c r="VIK17" s="176"/>
      <c r="VIL17" s="176"/>
      <c r="VRV17" s="176"/>
      <c r="VRW17" s="176"/>
      <c r="VRX17" s="176"/>
      <c r="VRY17" s="176"/>
      <c r="VRZ17" s="176"/>
      <c r="VSA17" s="176"/>
      <c r="VSB17" s="176"/>
      <c r="VSC17" s="176"/>
      <c r="VSD17" s="176"/>
      <c r="VSE17" s="176"/>
      <c r="VSF17" s="176"/>
      <c r="VSG17" s="176"/>
      <c r="VSH17" s="176"/>
      <c r="WBR17" s="176"/>
      <c r="WBS17" s="176"/>
      <c r="WBT17" s="176"/>
      <c r="WBU17" s="176"/>
      <c r="WBV17" s="176"/>
      <c r="WBW17" s="176"/>
      <c r="WBX17" s="176"/>
      <c r="WBY17" s="176"/>
      <c r="WBZ17" s="176"/>
      <c r="WCA17" s="176"/>
      <c r="WCB17" s="176"/>
      <c r="WCC17" s="176"/>
      <c r="WCD17" s="176"/>
      <c r="WLN17" s="176"/>
      <c r="WLO17" s="176"/>
      <c r="WLP17" s="176"/>
      <c r="WLQ17" s="176"/>
      <c r="WLR17" s="176"/>
      <c r="WLS17" s="176"/>
      <c r="WLT17" s="176"/>
      <c r="WLU17" s="176"/>
      <c r="WLV17" s="176"/>
      <c r="WLW17" s="176"/>
      <c r="WLX17" s="176"/>
      <c r="WLY17" s="176"/>
      <c r="WLZ17" s="176"/>
      <c r="WVJ17" s="176"/>
      <c r="WVK17" s="176"/>
      <c r="WVL17" s="176"/>
      <c r="WVM17" s="176"/>
      <c r="WVN17" s="176"/>
      <c r="WVO17" s="176"/>
      <c r="WVP17" s="176"/>
      <c r="WVQ17" s="176"/>
      <c r="WVR17" s="176"/>
      <c r="WVS17" s="176"/>
      <c r="WVT17" s="176"/>
      <c r="WVU17" s="176"/>
      <c r="WVV17" s="176"/>
    </row>
    <row r="18" spans="1:782 1026:1806 2050:2830 3074:3854 4098:4878 5122:5902 6146:6926 7170:7950 8194:8974 9218:9998 10242:11022 11266:12046 12290:13070 13314:14094 14338:15118 15362:16142" ht="15" customHeight="1">
      <c r="B18" s="190"/>
      <c r="C18" s="19" t="s">
        <v>15</v>
      </c>
      <c r="D18" s="201">
        <v>10</v>
      </c>
      <c r="E18" s="200"/>
      <c r="F18" s="21">
        <v>31075</v>
      </c>
      <c r="G18" s="22">
        <v>8862</v>
      </c>
      <c r="H18" s="23">
        <f t="shared" si="0"/>
        <v>35.065447980139922</v>
      </c>
      <c r="I18" s="23">
        <f t="shared" si="1"/>
        <v>10.589765290002257</v>
      </c>
      <c r="J18" s="24">
        <f t="shared" si="2"/>
        <v>45.655213270142177</v>
      </c>
      <c r="L18" s="25"/>
      <c r="M18" s="26"/>
    </row>
    <row r="19" spans="1:782 1026:1806 2050:2830 3074:3854 4098:4878 5122:5902 6146:6926 7170:7950 8194:8974 9218:9998 10242:11022 11266:12046 12290:13070 13314:14094 14338:15118 15362:16142">
      <c r="B19" s="190"/>
      <c r="C19" s="27" t="s">
        <v>16</v>
      </c>
      <c r="D19" s="201">
        <v>15</v>
      </c>
      <c r="E19" s="200"/>
      <c r="F19" s="21">
        <v>31075</v>
      </c>
      <c r="G19" s="28">
        <v>8862</v>
      </c>
      <c r="H19" s="23">
        <f t="shared" si="0"/>
        <v>52.59817197020989</v>
      </c>
      <c r="I19" s="23">
        <f t="shared" si="1"/>
        <v>15.884647935003386</v>
      </c>
      <c r="J19" s="24">
        <f t="shared" si="2"/>
        <v>68.482819905213276</v>
      </c>
      <c r="M19" s="26"/>
    </row>
    <row r="20" spans="1:782 1026:1806 2050:2830 3074:3854 4098:4878 5122:5902 6146:6926 7170:7950 8194:8974 9218:9998 10242:11022 11266:12046 12290:13070 13314:14094 14338:15118 15362:16142">
      <c r="B20" s="190"/>
      <c r="C20" s="29" t="s">
        <v>17</v>
      </c>
      <c r="D20" s="201">
        <v>15</v>
      </c>
      <c r="E20" s="200"/>
      <c r="F20" s="21">
        <v>30300</v>
      </c>
      <c r="G20" s="28">
        <v>8862</v>
      </c>
      <c r="H20" s="23">
        <f t="shared" si="0"/>
        <v>51.286391333784699</v>
      </c>
      <c r="I20" s="23">
        <f t="shared" si="1"/>
        <v>15.488490182802979</v>
      </c>
      <c r="J20" s="185">
        <f t="shared" si="2"/>
        <v>66.774881516587683</v>
      </c>
      <c r="M20" s="26"/>
    </row>
    <row r="21" spans="1:782 1026:1806 2050:2830 3074:3854 4098:4878 5122:5902 6146:6926 7170:7950 8194:8974 9218:9998 10242:11022 11266:12046 12290:13070 13314:14094 14338:15118 15362:16142">
      <c r="B21" s="190"/>
      <c r="C21" s="30" t="s">
        <v>18</v>
      </c>
      <c r="D21" s="199">
        <v>20</v>
      </c>
      <c r="E21" s="200"/>
      <c r="F21" s="21">
        <v>30300</v>
      </c>
      <c r="G21" s="22">
        <v>8862</v>
      </c>
      <c r="H21" s="23">
        <f t="shared" si="0"/>
        <v>68.381855111712923</v>
      </c>
      <c r="I21" s="23">
        <f t="shared" si="1"/>
        <v>20.651320243737302</v>
      </c>
      <c r="J21" s="24">
        <f t="shared" si="2"/>
        <v>89.033175355450226</v>
      </c>
      <c r="M21" s="26"/>
    </row>
    <row r="22" spans="1:782 1026:1806 2050:2830 3074:3854 4098:4878 5122:5902 6146:6926 7170:7950 8194:8974 9218:9998 10242:11022 11266:12046 12290:13070 13314:14094 14338:15118 15362:16142">
      <c r="B22" s="190"/>
      <c r="C22" s="27" t="s">
        <v>19</v>
      </c>
      <c r="D22" s="199">
        <v>15</v>
      </c>
      <c r="E22" s="200"/>
      <c r="F22" s="21">
        <v>18280</v>
      </c>
      <c r="G22" s="22">
        <v>4431</v>
      </c>
      <c r="H22" s="23">
        <f t="shared" si="0"/>
        <v>61.882193635748138</v>
      </c>
      <c r="I22" s="23">
        <f t="shared" si="1"/>
        <v>18.688422477995935</v>
      </c>
      <c r="J22" s="24">
        <f t="shared" si="2"/>
        <v>80.57061611374408</v>
      </c>
      <c r="M22" s="26"/>
    </row>
    <row r="23" spans="1:782 1026:1806 2050:2830 3074:3854 4098:4878 5122:5902 6146:6926 7170:7950 8194:8974 9218:9998 10242:11022 11266:12046 12290:13070 13314:14094 14338:15118 15362:16142" s="1" customFormat="1">
      <c r="B23" s="190"/>
      <c r="C23" s="268" t="s">
        <v>20</v>
      </c>
      <c r="D23" s="204">
        <v>10</v>
      </c>
      <c r="E23" s="205"/>
      <c r="F23" s="21">
        <v>23170</v>
      </c>
      <c r="G23" s="22">
        <v>4431</v>
      </c>
      <c r="H23" s="23">
        <f t="shared" si="0"/>
        <v>52.29067930489731</v>
      </c>
      <c r="I23" s="23">
        <f t="shared" si="1"/>
        <v>15.791785150078987</v>
      </c>
      <c r="J23" s="24">
        <f t="shared" si="2"/>
        <v>68.082464454976304</v>
      </c>
      <c r="M23" s="26"/>
    </row>
    <row r="24" spans="1:782 1026:1806 2050:2830 3074:3854 4098:4878 5122:5902 6146:6926 7170:7950 8194:8974 9218:9998 10242:11022 11266:12046 12290:13070 13314:14094 14338:15118 15362:16142" ht="22.5" customHeight="1">
      <c r="B24" s="191"/>
      <c r="C24" s="31" t="s">
        <v>21</v>
      </c>
      <c r="D24" s="201" t="s">
        <v>22</v>
      </c>
      <c r="E24" s="222"/>
      <c r="F24" s="32" t="s">
        <v>22</v>
      </c>
      <c r="G24" s="20" t="s">
        <v>22</v>
      </c>
      <c r="H24" s="33">
        <f>SUM(H17:H23)</f>
        <v>390.56364251861885</v>
      </c>
      <c r="I24" s="33">
        <f>H24*30.2%</f>
        <v>117.9502200406229</v>
      </c>
      <c r="J24" s="34">
        <f>H24+I24</f>
        <v>508.51386255924172</v>
      </c>
    </row>
    <row r="25" spans="1:782 1026:1806 2050:2830 3074:3854 4098:4878 5122:5902 6146:6926 7170:7950 8194:8974 9218:9998 10242:11022 11266:12046 12290:13070 13314:14094 14338:15118 15362:16142">
      <c r="B25" s="1"/>
    </row>
    <row r="26" spans="1:782 1026:1806 2050:2830 3074:3854 4098:4878 5122:5902 6146:6926 7170:7950 8194:8974 9218:9998 10242:11022 11266:12046 12290:13070 13314:14094 14338:15118 15362:16142" s="35" customFormat="1" ht="15" customHeight="1">
      <c r="B26" s="36"/>
      <c r="C26" s="12"/>
      <c r="D26" s="12"/>
      <c r="E26" s="12"/>
      <c r="F26" s="12"/>
      <c r="G26" s="12"/>
      <c r="H26" s="12"/>
      <c r="I26" s="12"/>
      <c r="J26" s="12"/>
    </row>
    <row r="27" spans="1:782 1026:1806 2050:2830 3074:3854 4098:4878 5122:5902 6146:6926 7170:7950 8194:8974 9218:9998 10242:11022 11266:12046 12290:13070 13314:14094 14338:15118 15362:16142" s="35" customFormat="1" ht="15.75">
      <c r="B27" s="211" t="s">
        <v>23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782 1026:1806 2050:2830 3074:3854 4098:4878 5122:5902 6146:6926 7170:7950 8194:8974 9218:9998 10242:11022 11266:12046 12290:13070 13314:14094 14338:15118 15362:16142" s="35" customFormat="1" ht="15.75">
      <c r="C28" s="37"/>
      <c r="M28" s="215" t="s">
        <v>24</v>
      </c>
      <c r="N28" s="221"/>
      <c r="O28" s="221"/>
    </row>
    <row r="29" spans="1:782 1026:1806 2050:2830 3074:3854 4098:4878 5122:5902 6146:6926 7170:7950 8194:8974 9218:9998 10242:11022 11266:12046 12290:13070 13314:14094 14338:15118 15362:16142" s="35" customFormat="1">
      <c r="C29" s="37"/>
    </row>
    <row r="30" spans="1:782 1026:1806 2050:2830 3074:3854 4098:4878 5122:5902 6146:6926 7170:7950 8194:8974 9218:9998 10242:11022 11266:12046 12290:13070 13314:14094 14338:15118 15362:16142" s="7" customFormat="1" ht="15" customHeight="1">
      <c r="B30" s="206" t="s">
        <v>5</v>
      </c>
      <c r="C30" s="206" t="s">
        <v>25</v>
      </c>
      <c r="D30" s="206"/>
      <c r="E30" s="206"/>
      <c r="F30" s="206"/>
      <c r="G30" s="206"/>
      <c r="H30" s="206" t="s">
        <v>26</v>
      </c>
      <c r="I30" s="209" t="s">
        <v>27</v>
      </c>
      <c r="J30" s="223"/>
      <c r="K30" s="223"/>
      <c r="L30" s="223"/>
      <c r="M30" s="224"/>
      <c r="N30" s="16" t="s">
        <v>28</v>
      </c>
    </row>
    <row r="31" spans="1:782 1026:1806 2050:2830 3074:3854 4098:4878 5122:5902 6146:6926 7170:7950 8194:8974 9218:9998 10242:11022 11266:12046 12290:13070 13314:14094 14338:15118 15362:16142" s="7" customFormat="1" ht="15" customHeight="1">
      <c r="B31" s="206"/>
      <c r="C31" s="206" t="s">
        <v>29</v>
      </c>
      <c r="D31" s="207" t="s">
        <v>158</v>
      </c>
      <c r="E31" s="206" t="s">
        <v>31</v>
      </c>
      <c r="F31" s="206" t="s">
        <v>32</v>
      </c>
      <c r="G31" s="206" t="s">
        <v>33</v>
      </c>
      <c r="H31" s="206"/>
      <c r="I31" s="219" t="s">
        <v>34</v>
      </c>
      <c r="J31" s="219" t="s">
        <v>35</v>
      </c>
      <c r="K31" s="219" t="s">
        <v>36</v>
      </c>
      <c r="L31" s="219" t="s">
        <v>37</v>
      </c>
      <c r="M31" s="219" t="s">
        <v>38</v>
      </c>
      <c r="N31" s="219" t="s">
        <v>39</v>
      </c>
    </row>
    <row r="32" spans="1:782 1026:1806 2050:2830 3074:3854 4098:4878 5122:5902 6146:6926 7170:7950 8194:8974 9218:9998 10242:11022 11266:12046 12290:13070 13314:14094 14338:15118 15362:16142" s="7" customFormat="1" ht="69.75" customHeight="1">
      <c r="B32" s="206"/>
      <c r="C32" s="206"/>
      <c r="D32" s="208"/>
      <c r="E32" s="206"/>
      <c r="F32" s="206"/>
      <c r="G32" s="206"/>
      <c r="H32" s="206"/>
      <c r="I32" s="220"/>
      <c r="J32" s="220"/>
      <c r="K32" s="220"/>
      <c r="L32" s="220"/>
      <c r="M32" s="220"/>
      <c r="N32" s="231"/>
    </row>
    <row r="33" spans="1:15" s="7" customFormat="1"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21">
        <v>6</v>
      </c>
      <c r="H33" s="21">
        <v>7</v>
      </c>
      <c r="I33" s="21">
        <v>8</v>
      </c>
      <c r="J33" s="21">
        <v>9</v>
      </c>
      <c r="K33" s="21">
        <v>10</v>
      </c>
      <c r="L33" s="21">
        <v>11</v>
      </c>
      <c r="M33" s="21">
        <v>12</v>
      </c>
      <c r="N33" s="21">
        <v>13</v>
      </c>
    </row>
    <row r="34" spans="1:15" s="7" customFormat="1" ht="42.75" customHeight="1">
      <c r="B34" s="189" t="s">
        <v>13</v>
      </c>
      <c r="C34" s="39" t="s">
        <v>40</v>
      </c>
      <c r="D34" s="40" t="s">
        <v>41</v>
      </c>
      <c r="E34" s="41">
        <v>2</v>
      </c>
      <c r="F34" s="23"/>
      <c r="G34" s="42">
        <f>E34*F34</f>
        <v>0</v>
      </c>
      <c r="H34" s="232">
        <v>175</v>
      </c>
      <c r="I34" s="183" t="s">
        <v>166</v>
      </c>
      <c r="J34" s="43">
        <v>24000</v>
      </c>
      <c r="K34" s="44">
        <v>6.67</v>
      </c>
      <c r="L34" s="45">
        <v>3</v>
      </c>
      <c r="M34" s="44">
        <v>4.38</v>
      </c>
      <c r="N34" s="234"/>
    </row>
    <row r="35" spans="1:15" s="7" customFormat="1" ht="39.75" customHeight="1">
      <c r="B35" s="190"/>
      <c r="C35" s="40" t="s">
        <v>42</v>
      </c>
      <c r="D35" s="46">
        <v>72520</v>
      </c>
      <c r="E35" s="41">
        <v>1</v>
      </c>
      <c r="F35" s="23">
        <f>D35/12/20/30</f>
        <v>10.072222222222221</v>
      </c>
      <c r="G35" s="42">
        <f>E35*F35</f>
        <v>10.072222222222221</v>
      </c>
      <c r="H35" s="233"/>
      <c r="I35" s="184" t="s">
        <v>164</v>
      </c>
      <c r="J35" s="43">
        <v>17000</v>
      </c>
      <c r="K35" s="43">
        <v>6.67</v>
      </c>
      <c r="L35" s="47">
        <v>3</v>
      </c>
      <c r="M35" s="43">
        <v>3.11</v>
      </c>
      <c r="N35" s="235"/>
    </row>
    <row r="36" spans="1:15" s="7" customFormat="1" ht="27.75" customHeight="1">
      <c r="B36" s="190"/>
      <c r="C36" s="39" t="s">
        <v>43</v>
      </c>
      <c r="D36" s="48">
        <v>62000</v>
      </c>
      <c r="E36" s="49">
        <v>1</v>
      </c>
      <c r="F36" s="23">
        <f>D36/12/20/30</f>
        <v>8.6111111111111125</v>
      </c>
      <c r="G36" s="42">
        <f>E36*F36</f>
        <v>8.6111111111111125</v>
      </c>
      <c r="H36" s="233"/>
      <c r="I36" s="186" t="s">
        <v>165</v>
      </c>
      <c r="J36" s="44">
        <v>17000</v>
      </c>
      <c r="K36" s="43">
        <v>6.67</v>
      </c>
      <c r="L36" s="50">
        <v>3</v>
      </c>
      <c r="M36" s="43">
        <v>3.11</v>
      </c>
      <c r="N36" s="235"/>
    </row>
    <row r="37" spans="1:15" s="7" customFormat="1" ht="27" customHeight="1">
      <c r="B37" s="190"/>
      <c r="C37" s="39" t="s">
        <v>44</v>
      </c>
      <c r="D37" s="41">
        <v>48100</v>
      </c>
      <c r="E37" s="51">
        <v>1</v>
      </c>
      <c r="F37" s="23">
        <f>D37/12/20/30</f>
        <v>6.6805555555555562</v>
      </c>
      <c r="G37" s="42">
        <f>E37*F37</f>
        <v>6.6805555555555562</v>
      </c>
      <c r="H37" s="233"/>
      <c r="I37" s="182"/>
      <c r="J37" s="43"/>
      <c r="K37" s="43"/>
      <c r="L37" s="45"/>
      <c r="M37" s="43"/>
      <c r="N37" s="235"/>
    </row>
    <row r="38" spans="1:15" s="7" customFormat="1" ht="29.25" customHeight="1">
      <c r="B38" s="190"/>
      <c r="C38" s="40" t="s">
        <v>45</v>
      </c>
      <c r="D38" s="52">
        <v>23100</v>
      </c>
      <c r="E38" s="49">
        <v>1</v>
      </c>
      <c r="F38" s="23">
        <f>D38/12/20/30</f>
        <v>3.2083333333333335</v>
      </c>
      <c r="G38" s="42">
        <f>E38*F38</f>
        <v>3.2083333333333335</v>
      </c>
      <c r="H38" s="233"/>
      <c r="I38" s="53"/>
      <c r="J38" s="43"/>
      <c r="K38" s="43"/>
      <c r="L38" s="45"/>
      <c r="M38" s="43"/>
      <c r="N38" s="235"/>
    </row>
    <row r="39" spans="1:15">
      <c r="B39" s="190"/>
      <c r="C39" s="54"/>
      <c r="D39" s="54"/>
      <c r="E39" s="55" t="s">
        <v>22</v>
      </c>
      <c r="F39" s="55" t="s">
        <v>22</v>
      </c>
      <c r="G39" s="56">
        <f>SUM(G34:G38)</f>
        <v>28.572222222222223</v>
      </c>
      <c r="H39" s="57">
        <v>175</v>
      </c>
      <c r="I39" s="58"/>
      <c r="J39" s="59"/>
      <c r="K39" s="59"/>
      <c r="L39" s="60"/>
      <c r="M39" s="59">
        <f>M34+M35+M36+M37</f>
        <v>10.6</v>
      </c>
      <c r="N39" s="236"/>
    </row>
    <row r="40" spans="1:15">
      <c r="B40" s="190"/>
      <c r="C40" s="237" t="s">
        <v>21</v>
      </c>
      <c r="D40" s="238"/>
      <c r="E40" s="238"/>
      <c r="F40" s="238"/>
      <c r="G40" s="239"/>
      <c r="H40" s="239"/>
      <c r="I40" s="239"/>
      <c r="J40" s="239"/>
      <c r="K40" s="239"/>
      <c r="L40" s="239"/>
      <c r="M40" s="227"/>
      <c r="N40" s="61">
        <f>G39+H39+M39</f>
        <v>214.17222222222222</v>
      </c>
    </row>
    <row r="41" spans="1:15" ht="15.75">
      <c r="B41" s="191"/>
      <c r="C41" s="12"/>
      <c r="D41" s="12"/>
      <c r="E41" s="12"/>
      <c r="F41" s="12"/>
      <c r="G41" s="12"/>
      <c r="H41" s="12"/>
      <c r="I41" s="12"/>
      <c r="J41" s="12"/>
    </row>
    <row r="42" spans="1:15" s="35" customFormat="1" ht="15.75">
      <c r="B42" s="211" t="s">
        <v>46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</row>
    <row r="43" spans="1:15" s="35" customFormat="1" ht="15.75">
      <c r="C43" s="37"/>
      <c r="M43" s="215" t="s">
        <v>47</v>
      </c>
      <c r="N43" s="221"/>
      <c r="O43" s="221"/>
    </row>
    <row r="44" spans="1:15" ht="15.75" customHeight="1">
      <c r="B44" s="1"/>
    </row>
    <row r="45" spans="1:15" ht="28.5">
      <c r="B45" s="16" t="s">
        <v>5</v>
      </c>
      <c r="C45" s="16" t="s">
        <v>48</v>
      </c>
      <c r="D45" s="209" t="s">
        <v>49</v>
      </c>
      <c r="E45" s="210"/>
      <c r="F45" s="228" t="s">
        <v>50</v>
      </c>
      <c r="G45" s="229"/>
    </row>
    <row r="46" spans="1:15">
      <c r="B46" s="17">
        <v>1</v>
      </c>
      <c r="C46" s="17">
        <v>2</v>
      </c>
      <c r="D46" s="197" t="s">
        <v>51</v>
      </c>
      <c r="E46" s="198"/>
      <c r="F46" s="197">
        <v>4</v>
      </c>
      <c r="G46" s="227"/>
    </row>
    <row r="47" spans="1:15" ht="117" customHeight="1">
      <c r="B47" s="62" t="s">
        <v>13</v>
      </c>
      <c r="C47" s="63">
        <f>H24</f>
        <v>390.56364251861885</v>
      </c>
      <c r="D47" s="202">
        <f>G75/J24</f>
        <v>0.38327372044315555</v>
      </c>
      <c r="E47" s="203"/>
      <c r="F47" s="226">
        <f>C47*D47</f>
        <v>149.69278033794166</v>
      </c>
      <c r="G47" s="226"/>
    </row>
    <row r="48" spans="1:15">
      <c r="A48" s="1" t="s">
        <v>52</v>
      </c>
      <c r="B48" s="194" t="s">
        <v>53</v>
      </c>
      <c r="C48" s="194"/>
      <c r="D48" s="194"/>
      <c r="E48" s="194"/>
      <c r="F48" s="194"/>
      <c r="G48" s="194"/>
    </row>
    <row r="49" spans="1:10" s="1" customFormat="1">
      <c r="C49" s="64"/>
      <c r="D49" s="64"/>
      <c r="E49" s="64"/>
      <c r="F49" s="64"/>
      <c r="G49" s="64"/>
    </row>
    <row r="50" spans="1:10" s="1" customFormat="1" ht="15.75">
      <c r="B50" s="65" t="s">
        <v>54</v>
      </c>
      <c r="C50" s="66"/>
      <c r="D50" s="66"/>
      <c r="E50" s="64"/>
      <c r="F50" s="64"/>
      <c r="G50" s="64"/>
    </row>
    <row r="51" spans="1:10" ht="15" customHeight="1">
      <c r="B51" s="195" t="s">
        <v>55</v>
      </c>
      <c r="C51" s="196"/>
      <c r="D51" s="196"/>
      <c r="E51" s="196"/>
      <c r="F51" s="196"/>
    </row>
    <row r="52" spans="1:10" s="1" customFormat="1" ht="15" customHeight="1">
      <c r="B52" s="192" t="s">
        <v>56</v>
      </c>
      <c r="C52" s="193"/>
      <c r="G52" s="221" t="s">
        <v>57</v>
      </c>
      <c r="H52" s="193"/>
    </row>
    <row r="53" spans="1:10" ht="15.75">
      <c r="B53" s="38"/>
      <c r="C53" s="214" t="s">
        <v>58</v>
      </c>
      <c r="D53" s="214"/>
      <c r="E53" s="214"/>
      <c r="F53" s="214"/>
      <c r="G53" s="68">
        <v>47.54</v>
      </c>
      <c r="H53" s="7"/>
      <c r="I53" s="7"/>
      <c r="J53" s="7"/>
    </row>
    <row r="54" spans="1:10" s="7" customFormat="1" ht="15.75">
      <c r="B54" s="69" t="s">
        <v>59</v>
      </c>
      <c r="G54" s="68"/>
    </row>
    <row r="55" spans="1:10" s="7" customFormat="1" ht="15.75">
      <c r="B55" s="36"/>
      <c r="C55" s="230" t="s">
        <v>60</v>
      </c>
      <c r="D55" s="214"/>
      <c r="E55" s="193"/>
      <c r="F55" s="193"/>
      <c r="G55" s="68">
        <v>0.92</v>
      </c>
    </row>
    <row r="56" spans="1:10" s="7" customFormat="1" ht="15" customHeight="1">
      <c r="A56" s="6"/>
      <c r="B56" s="38"/>
      <c r="C56" s="70" t="s">
        <v>61</v>
      </c>
      <c r="D56" s="67"/>
      <c r="E56" s="1"/>
      <c r="F56" s="1"/>
      <c r="G56" s="68">
        <v>13.8</v>
      </c>
    </row>
    <row r="57" spans="1:10" s="7" customFormat="1" ht="15" customHeight="1">
      <c r="A57" s="6"/>
      <c r="B57" s="38"/>
      <c r="C57" s="70" t="s">
        <v>62</v>
      </c>
      <c r="D57" s="67"/>
      <c r="E57" s="1"/>
      <c r="F57" s="1"/>
      <c r="G57" s="68">
        <v>16.100000000000001</v>
      </c>
    </row>
    <row r="58" spans="1:10" s="7" customFormat="1" ht="15.75">
      <c r="B58" s="225" t="s">
        <v>63</v>
      </c>
      <c r="C58" s="193"/>
      <c r="D58" s="1"/>
      <c r="E58" s="1"/>
      <c r="F58" s="1"/>
      <c r="G58" s="68"/>
    </row>
    <row r="59" spans="1:10" s="7" customFormat="1" ht="15.75">
      <c r="B59" s="36"/>
      <c r="C59" s="214" t="s">
        <v>64</v>
      </c>
      <c r="D59" s="214"/>
      <c r="E59" s="193"/>
      <c r="F59" s="193"/>
      <c r="G59" s="68">
        <v>6.27</v>
      </c>
      <c r="I59" s="1"/>
      <c r="J59" s="1"/>
    </row>
    <row r="60" spans="1:10" s="7" customFormat="1" ht="15.75">
      <c r="B60" s="225" t="s">
        <v>65</v>
      </c>
      <c r="C60" s="193"/>
      <c r="D60" s="1"/>
      <c r="E60" s="1"/>
      <c r="F60" s="1"/>
      <c r="G60" s="68"/>
      <c r="H60" s="1"/>
      <c r="I60" s="1"/>
      <c r="J60" s="1"/>
    </row>
    <row r="61" spans="1:10" ht="17.25" customHeight="1">
      <c r="B61" s="38"/>
      <c r="C61" s="213" t="s">
        <v>66</v>
      </c>
      <c r="D61" s="213"/>
      <c r="E61" s="193"/>
      <c r="F61" s="193"/>
      <c r="G61" s="68">
        <v>8.17</v>
      </c>
      <c r="H61" s="7"/>
    </row>
    <row r="62" spans="1:10" ht="17.25" customHeight="1">
      <c r="B62" s="38"/>
      <c r="C62" s="213" t="s">
        <v>67</v>
      </c>
      <c r="D62" s="213"/>
      <c r="E62" s="193"/>
      <c r="F62" s="193"/>
      <c r="G62" s="68">
        <v>6.94</v>
      </c>
      <c r="H62" s="7"/>
    </row>
    <row r="63" spans="1:10" ht="30.75" customHeight="1">
      <c r="B63" s="38"/>
      <c r="C63" s="213" t="s">
        <v>68</v>
      </c>
      <c r="D63" s="213"/>
      <c r="E63" s="193"/>
      <c r="F63" s="193"/>
      <c r="G63" s="68">
        <v>3.11</v>
      </c>
      <c r="H63" s="7"/>
    </row>
    <row r="64" spans="1:10" ht="18" customHeight="1">
      <c r="B64" s="38"/>
      <c r="C64" s="213" t="s">
        <v>69</v>
      </c>
      <c r="D64" s="213"/>
      <c r="E64" s="193"/>
      <c r="F64" s="193"/>
      <c r="G64" s="68">
        <v>8.48</v>
      </c>
      <c r="H64" s="7"/>
    </row>
    <row r="65" spans="2:15" ht="32.25" customHeight="1">
      <c r="B65" s="38"/>
      <c r="C65" s="213" t="s">
        <v>70</v>
      </c>
      <c r="D65" s="213"/>
      <c r="E65" s="193"/>
      <c r="F65" s="193"/>
      <c r="G65" s="68">
        <v>2.93</v>
      </c>
      <c r="H65" s="7"/>
    </row>
    <row r="66" spans="2:15" ht="15.75">
      <c r="B66" s="38"/>
      <c r="C66" s="214" t="s">
        <v>71</v>
      </c>
      <c r="D66" s="214"/>
      <c r="E66" s="193"/>
      <c r="F66" s="193"/>
      <c r="G66" s="68">
        <v>4.33</v>
      </c>
    </row>
    <row r="67" spans="2:15" s="1" customFormat="1" ht="15.75">
      <c r="B67" s="69" t="s">
        <v>72</v>
      </c>
      <c r="C67" s="71"/>
      <c r="D67" s="71"/>
      <c r="G67" s="68"/>
    </row>
    <row r="68" spans="2:15" s="1" customFormat="1" ht="52.5" customHeight="1">
      <c r="B68" s="36"/>
      <c r="C68" s="213" t="s">
        <v>73</v>
      </c>
      <c r="D68" s="213"/>
      <c r="E68" s="193"/>
      <c r="F68" s="193"/>
      <c r="G68" s="68">
        <v>8.5</v>
      </c>
    </row>
    <row r="69" spans="2:15" s="1" customFormat="1" ht="97.5" customHeight="1">
      <c r="B69" s="36"/>
      <c r="C69" s="213" t="s">
        <v>74</v>
      </c>
      <c r="D69" s="213"/>
      <c r="E69" s="193"/>
      <c r="F69" s="193"/>
      <c r="G69" s="68">
        <v>2.94</v>
      </c>
    </row>
    <row r="70" spans="2:15" s="1" customFormat="1" ht="17.25" customHeight="1">
      <c r="B70" s="36"/>
      <c r="C70" s="213" t="s">
        <v>75</v>
      </c>
      <c r="D70" s="213"/>
      <c r="E70" s="193"/>
      <c r="F70" s="193"/>
      <c r="G70" s="68">
        <v>8.75</v>
      </c>
    </row>
    <row r="71" spans="2:15" s="1" customFormat="1" ht="18" customHeight="1">
      <c r="B71" s="36"/>
      <c r="C71" s="213" t="s">
        <v>76</v>
      </c>
      <c r="D71" s="213"/>
      <c r="E71" s="193"/>
      <c r="F71" s="193"/>
      <c r="G71" s="68">
        <v>15.59</v>
      </c>
    </row>
    <row r="72" spans="2:15" s="1" customFormat="1" ht="18" customHeight="1">
      <c r="B72" s="36"/>
      <c r="C72" s="213" t="s">
        <v>77</v>
      </c>
      <c r="D72" s="213"/>
      <c r="E72" s="193"/>
      <c r="F72" s="193"/>
      <c r="G72" s="68">
        <v>1.4</v>
      </c>
    </row>
    <row r="73" spans="2:15" s="1" customFormat="1" ht="15.75">
      <c r="B73" s="36"/>
      <c r="C73" s="213" t="s">
        <v>78</v>
      </c>
      <c r="D73" s="213"/>
      <c r="E73" s="193"/>
      <c r="F73" s="193"/>
      <c r="G73" s="72">
        <v>1.1299999999999999</v>
      </c>
    </row>
    <row r="74" spans="2:15" ht="96.75" customHeight="1">
      <c r="B74" s="38"/>
      <c r="C74" s="213" t="s">
        <v>79</v>
      </c>
      <c r="D74" s="213"/>
      <c r="E74" s="193"/>
      <c r="F74" s="193"/>
      <c r="G74" s="68">
        <v>38</v>
      </c>
    </row>
    <row r="75" spans="2:15" ht="15.75">
      <c r="B75" s="213" t="s">
        <v>21</v>
      </c>
      <c r="C75" s="193"/>
      <c r="D75" s="193"/>
      <c r="E75" s="193"/>
      <c r="F75" s="193"/>
      <c r="G75" s="68">
        <f>SUM(G53:G74)</f>
        <v>194.90000000000003</v>
      </c>
    </row>
    <row r="76" spans="2:15">
      <c r="B76" s="1"/>
    </row>
    <row r="77" spans="2:15" ht="15.75">
      <c r="B77" s="7"/>
      <c r="C77" s="12"/>
      <c r="D77" s="12"/>
      <c r="E77" s="12"/>
      <c r="F77" s="12"/>
      <c r="G77" s="12"/>
      <c r="H77" s="12"/>
      <c r="I77" s="12"/>
      <c r="J77" s="12"/>
    </row>
    <row r="78" spans="2:15" s="35" customFormat="1" ht="15.75">
      <c r="B78" s="211" t="s">
        <v>80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2:15" s="35" customFormat="1" ht="15.75">
      <c r="C79" s="37"/>
      <c r="M79" s="215" t="s">
        <v>81</v>
      </c>
      <c r="N79" s="221"/>
      <c r="O79" s="221"/>
    </row>
    <row r="80" spans="2:15" s="1" customFormat="1" ht="45.75" customHeight="1">
      <c r="B80" s="16" t="s">
        <v>5</v>
      </c>
      <c r="C80" s="16" t="s">
        <v>82</v>
      </c>
      <c r="D80" s="209" t="s">
        <v>83</v>
      </c>
      <c r="E80" s="210"/>
      <c r="F80" s="228" t="s">
        <v>84</v>
      </c>
      <c r="G80" s="229"/>
      <c r="H80" s="206" t="s">
        <v>85</v>
      </c>
      <c r="I80" s="240"/>
    </row>
    <row r="81" spans="2:14" s="1" customFormat="1">
      <c r="B81" s="17">
        <v>1</v>
      </c>
      <c r="C81" s="17">
        <v>2</v>
      </c>
      <c r="D81" s="197">
        <v>3</v>
      </c>
      <c r="E81" s="198"/>
      <c r="F81" s="197">
        <v>4</v>
      </c>
      <c r="G81" s="227"/>
      <c r="H81" s="241">
        <v>5</v>
      </c>
      <c r="I81" s="241"/>
    </row>
    <row r="82" spans="2:14" s="1" customFormat="1" ht="45.75" customHeight="1">
      <c r="B82" s="62" t="s">
        <v>13</v>
      </c>
      <c r="C82" s="56">
        <f>J24</f>
        <v>508.51386255924172</v>
      </c>
      <c r="D82" s="244">
        <f>N40</f>
        <v>214.17222222222222</v>
      </c>
      <c r="E82" s="245"/>
      <c r="F82" s="243">
        <f>F47</f>
        <v>149.69278033794166</v>
      </c>
      <c r="G82" s="243"/>
      <c r="H82" s="242">
        <f>C82+D82+F82</f>
        <v>872.37886511940565</v>
      </c>
      <c r="I82" s="242"/>
      <c r="K82" s="26"/>
    </row>
    <row r="83" spans="2:14" s="1" customFormat="1">
      <c r="C83" s="4"/>
    </row>
    <row r="84" spans="2:14" s="1" customFormat="1" ht="15.75">
      <c r="C84" s="5" t="s">
        <v>86</v>
      </c>
      <c r="D84" s="5"/>
      <c r="G84" s="74">
        <f>H82</f>
        <v>872.37886511940565</v>
      </c>
    </row>
    <row r="85" spans="2:14" s="1" customFormat="1" ht="15.75">
      <c r="C85" s="5" t="s">
        <v>87</v>
      </c>
      <c r="D85" s="5"/>
      <c r="G85" s="74">
        <f>G84*5%</f>
        <v>43.618943255970287</v>
      </c>
      <c r="N85" s="1" t="s">
        <v>88</v>
      </c>
    </row>
    <row r="86" spans="2:14" s="1" customFormat="1" ht="15.75">
      <c r="C86" s="215" t="s">
        <v>89</v>
      </c>
      <c r="D86" s="215"/>
      <c r="E86" s="193"/>
      <c r="F86" s="193"/>
      <c r="G86" s="75">
        <f>G84+G85</f>
        <v>915.99780837537594</v>
      </c>
    </row>
    <row r="87" spans="2:14">
      <c r="B87" s="1"/>
    </row>
    <row r="88" spans="2:14">
      <c r="B88" s="1"/>
    </row>
    <row r="89" spans="2:14" ht="69" customHeight="1">
      <c r="B89" s="1"/>
    </row>
    <row r="90" spans="2:14">
      <c r="B90" s="1"/>
    </row>
    <row r="91" spans="2:14" s="1" customFormat="1" ht="69" customHeight="1">
      <c r="C91" s="4"/>
    </row>
    <row r="92" spans="2:14" s="1" customFormat="1" ht="69" customHeight="1">
      <c r="C92" s="4"/>
    </row>
    <row r="93" spans="2:14" s="1" customFormat="1" ht="69" customHeight="1">
      <c r="C93" s="4"/>
    </row>
    <row r="94" spans="2:14" s="1" customFormat="1" ht="69" customHeight="1">
      <c r="C94" s="4"/>
    </row>
    <row r="95" spans="2:14" s="1" customFormat="1" ht="69" customHeight="1">
      <c r="C95" s="4"/>
    </row>
    <row r="96" spans="2:14" s="1" customFormat="1" ht="69" customHeight="1">
      <c r="C96" s="4"/>
    </row>
    <row r="97" spans="3:3" s="1" customFormat="1" ht="69" customHeight="1">
      <c r="C97" s="4"/>
    </row>
    <row r="98" spans="3:3" s="1" customFormat="1" ht="69" customHeight="1">
      <c r="C98" s="4"/>
    </row>
    <row r="99" spans="3:3" s="1" customFormat="1" ht="69" customHeight="1">
      <c r="C99" s="4"/>
    </row>
    <row r="100" spans="3:3" s="1" customFormat="1" ht="69" customHeight="1">
      <c r="C100" s="4"/>
    </row>
    <row r="101" spans="3:3" s="1" customFormat="1" ht="69" customHeight="1">
      <c r="C101" s="4"/>
    </row>
    <row r="102" spans="3:3" s="1" customFormat="1" ht="69" customHeight="1">
      <c r="C102" s="4"/>
    </row>
    <row r="103" spans="3:3" s="1" customFormat="1" ht="69" customHeight="1">
      <c r="C103" s="4"/>
    </row>
    <row r="104" spans="3:3" s="1" customFormat="1" ht="69" customHeight="1">
      <c r="C104" s="4"/>
    </row>
    <row r="105" spans="3:3" s="1" customFormat="1" ht="69" customHeight="1">
      <c r="C105" s="4"/>
    </row>
    <row r="106" spans="3:3" s="1" customFormat="1" ht="69" customHeight="1">
      <c r="C106" s="4"/>
    </row>
    <row r="107" spans="3:3" s="1" customFormat="1" ht="69" customHeight="1">
      <c r="C107" s="4"/>
    </row>
    <row r="108" spans="3:3" s="1" customFormat="1" ht="69" customHeight="1">
      <c r="C108" s="4"/>
    </row>
    <row r="109" spans="3:3" s="1" customFormat="1" ht="69" customHeight="1">
      <c r="C109" s="4"/>
    </row>
    <row r="110" spans="3:3" s="1" customFormat="1" ht="69" customHeight="1">
      <c r="C110" s="4"/>
    </row>
    <row r="111" spans="3:3" s="1" customFormat="1" ht="69" customHeight="1">
      <c r="C111" s="4"/>
    </row>
    <row r="112" spans="3:3" s="1" customFormat="1" ht="69" customHeight="1">
      <c r="C112" s="4"/>
    </row>
    <row r="113" spans="3:3" s="1" customFormat="1" ht="69" customHeight="1">
      <c r="C113" s="4"/>
    </row>
    <row r="114" spans="3:3" s="1" customFormat="1" ht="69" customHeight="1">
      <c r="C114" s="4"/>
    </row>
    <row r="115" spans="3:3" s="1" customFormat="1" ht="69" customHeight="1">
      <c r="C115" s="4"/>
    </row>
    <row r="116" spans="3:3" s="1" customFormat="1" ht="69" customHeight="1">
      <c r="C116" s="4"/>
    </row>
    <row r="117" spans="3:3" s="1" customFormat="1" ht="69" customHeight="1">
      <c r="C117" s="4"/>
    </row>
    <row r="118" spans="3:3" s="1" customFormat="1" ht="69" customHeight="1">
      <c r="C118" s="4"/>
    </row>
    <row r="119" spans="3:3" s="1" customFormat="1" ht="69" customHeight="1">
      <c r="C119" s="4"/>
    </row>
    <row r="120" spans="3:3" s="1" customFormat="1" ht="69" customHeight="1">
      <c r="C120" s="4"/>
    </row>
    <row r="121" spans="3:3" s="1" customFormat="1" ht="69" customHeight="1">
      <c r="C121" s="4"/>
    </row>
    <row r="122" spans="3:3" s="1" customFormat="1" ht="69" customHeight="1">
      <c r="C122" s="4"/>
    </row>
    <row r="123" spans="3:3" s="1" customFormat="1" ht="69" customHeight="1">
      <c r="C123" s="4"/>
    </row>
    <row r="124" spans="3:3" s="1" customFormat="1" ht="69" customHeight="1">
      <c r="C124" s="4"/>
    </row>
    <row r="125" spans="3:3" s="1" customFormat="1" ht="69" customHeight="1">
      <c r="C125" s="4"/>
    </row>
    <row r="126" spans="3:3" s="1" customFormat="1" ht="69" customHeight="1">
      <c r="C126" s="4"/>
    </row>
    <row r="127" spans="3:3" s="1" customFormat="1" ht="69" customHeight="1">
      <c r="C127" s="4"/>
    </row>
    <row r="128" spans="3:3" s="1" customFormat="1" ht="69" customHeight="1">
      <c r="C128" s="4"/>
    </row>
    <row r="129" spans="3:3" s="1" customFormat="1" ht="69" customHeight="1">
      <c r="C129" s="4"/>
    </row>
    <row r="130" spans="3:3" s="1" customFormat="1" ht="69" customHeight="1">
      <c r="C130" s="4"/>
    </row>
    <row r="131" spans="3:3" s="1" customFormat="1" ht="69" customHeight="1">
      <c r="C131" s="4"/>
    </row>
    <row r="132" spans="3:3" s="1" customFormat="1" ht="69" customHeight="1">
      <c r="C132" s="4"/>
    </row>
    <row r="133" spans="3:3" s="1" customFormat="1" ht="69" customHeight="1">
      <c r="C133" s="4"/>
    </row>
    <row r="134" spans="3:3" s="1" customFormat="1" ht="69" customHeight="1">
      <c r="C134" s="4"/>
    </row>
    <row r="135" spans="3:3" s="1" customFormat="1" ht="69" customHeight="1">
      <c r="C135" s="4"/>
    </row>
    <row r="136" spans="3:3" s="1" customFormat="1" ht="69" customHeight="1">
      <c r="C136" s="4"/>
    </row>
    <row r="137" spans="3:3" s="1" customFormat="1" ht="69" customHeight="1">
      <c r="C137" s="4"/>
    </row>
    <row r="138" spans="3:3" s="1" customFormat="1" ht="69" customHeight="1">
      <c r="C138" s="4"/>
    </row>
    <row r="139" spans="3:3" s="1" customFormat="1" ht="69" customHeight="1">
      <c r="C139" s="4"/>
    </row>
    <row r="140" spans="3:3" s="1" customFormat="1" ht="69" customHeight="1">
      <c r="C140" s="4"/>
    </row>
    <row r="141" spans="3:3" s="1" customFormat="1" ht="69" customHeight="1">
      <c r="C141" s="4"/>
    </row>
    <row r="142" spans="3:3" s="1" customFormat="1" ht="69" customHeight="1">
      <c r="C142" s="4"/>
    </row>
    <row r="143" spans="3:3" s="1" customFormat="1" ht="69" customHeight="1">
      <c r="C143" s="4"/>
    </row>
    <row r="144" spans="3:3" s="1" customFormat="1" ht="69" customHeight="1">
      <c r="C144" s="4"/>
    </row>
    <row r="145" spans="3:3" s="1" customFormat="1" ht="69" customHeight="1">
      <c r="C145" s="4"/>
    </row>
    <row r="146" spans="3:3" s="1" customFormat="1" ht="69" customHeight="1">
      <c r="C146" s="4"/>
    </row>
    <row r="147" spans="3:3" s="1" customFormat="1" ht="69" customHeight="1">
      <c r="C147" s="4"/>
    </row>
    <row r="148" spans="3:3" s="1" customFormat="1" ht="69" customHeight="1">
      <c r="C148" s="4"/>
    </row>
    <row r="149" spans="3:3" s="1" customFormat="1" ht="69" customHeight="1">
      <c r="C149" s="4"/>
    </row>
    <row r="150" spans="3:3" s="1" customFormat="1" ht="69" customHeight="1">
      <c r="C150" s="4"/>
    </row>
    <row r="151" spans="3:3" s="1" customFormat="1" ht="69" customHeight="1">
      <c r="C151" s="4"/>
    </row>
    <row r="152" spans="3:3" s="1" customFormat="1" ht="69" customHeight="1">
      <c r="C152" s="4"/>
    </row>
    <row r="153" spans="3:3" s="1" customFormat="1" ht="69" customHeight="1">
      <c r="C153" s="4"/>
    </row>
    <row r="154" spans="3:3" s="1" customFormat="1" ht="69" customHeight="1">
      <c r="C154" s="4"/>
    </row>
    <row r="155" spans="3:3" s="1" customFormat="1" ht="69" customHeight="1">
      <c r="C155" s="4"/>
    </row>
    <row r="156" spans="3:3" s="1" customFormat="1" ht="69" customHeight="1">
      <c r="C156" s="4"/>
    </row>
    <row r="157" spans="3:3" s="1" customFormat="1" ht="69" customHeight="1">
      <c r="C157" s="4"/>
    </row>
    <row r="158" spans="3:3" s="1" customFormat="1" ht="69" customHeight="1">
      <c r="C158" s="4"/>
    </row>
    <row r="159" spans="3:3" s="1" customFormat="1" ht="69" customHeight="1">
      <c r="C159" s="4"/>
    </row>
  </sheetData>
  <mergeCells count="79">
    <mergeCell ref="D17:E17"/>
    <mergeCell ref="M43:O43"/>
    <mergeCell ref="H80:I80"/>
    <mergeCell ref="H81:I81"/>
    <mergeCell ref="G52:H52"/>
    <mergeCell ref="H82:I82"/>
    <mergeCell ref="F82:G82"/>
    <mergeCell ref="F81:G81"/>
    <mergeCell ref="F80:G80"/>
    <mergeCell ref="C73:F73"/>
    <mergeCell ref="D81:E81"/>
    <mergeCell ref="C61:F61"/>
    <mergeCell ref="C68:F68"/>
    <mergeCell ref="C71:F71"/>
    <mergeCell ref="C70:F70"/>
    <mergeCell ref="D80:E80"/>
    <mergeCell ref="D82:E82"/>
    <mergeCell ref="N31:N32"/>
    <mergeCell ref="I31:I32"/>
    <mergeCell ref="H34:H38"/>
    <mergeCell ref="N34:N39"/>
    <mergeCell ref="C40:M40"/>
    <mergeCell ref="I30:M30"/>
    <mergeCell ref="J31:J32"/>
    <mergeCell ref="M79:O79"/>
    <mergeCell ref="B78:O78"/>
    <mergeCell ref="B10:H10"/>
    <mergeCell ref="B11:H11"/>
    <mergeCell ref="B58:C58"/>
    <mergeCell ref="B60:C60"/>
    <mergeCell ref="B75:F75"/>
    <mergeCell ref="F47:G47"/>
    <mergeCell ref="F46:G46"/>
    <mergeCell ref="F45:G45"/>
    <mergeCell ref="C66:F66"/>
    <mergeCell ref="C59:F59"/>
    <mergeCell ref="C55:F55"/>
    <mergeCell ref="D46:E46"/>
    <mergeCell ref="B7:J7"/>
    <mergeCell ref="B16:B24"/>
    <mergeCell ref="B27:O27"/>
    <mergeCell ref="B30:B32"/>
    <mergeCell ref="G31:G32"/>
    <mergeCell ref="H30:H32"/>
    <mergeCell ref="K31:K32"/>
    <mergeCell ref="L31:L32"/>
    <mergeCell ref="M31:M32"/>
    <mergeCell ref="M28:O28"/>
    <mergeCell ref="C30:G30"/>
    <mergeCell ref="D14:E14"/>
    <mergeCell ref="D18:E18"/>
    <mergeCell ref="D15:E15"/>
    <mergeCell ref="D24:E24"/>
    <mergeCell ref="D20:E20"/>
    <mergeCell ref="C63:F63"/>
    <mergeCell ref="C74:F74"/>
    <mergeCell ref="C53:F53"/>
    <mergeCell ref="C86:F86"/>
    <mergeCell ref="C62:F62"/>
    <mergeCell ref="C72:F72"/>
    <mergeCell ref="C65:F65"/>
    <mergeCell ref="C64:F64"/>
    <mergeCell ref="C69:F69"/>
    <mergeCell ref="B34:B41"/>
    <mergeCell ref="B52:C52"/>
    <mergeCell ref="B48:G48"/>
    <mergeCell ref="B51:F51"/>
    <mergeCell ref="D16:E16"/>
    <mergeCell ref="D21:E21"/>
    <mergeCell ref="D19:E19"/>
    <mergeCell ref="D47:E47"/>
    <mergeCell ref="D23:E23"/>
    <mergeCell ref="F31:F32"/>
    <mergeCell ref="C31:C32"/>
    <mergeCell ref="D31:D32"/>
    <mergeCell ref="E31:E32"/>
    <mergeCell ref="D45:E45"/>
    <mergeCell ref="D22:E22"/>
    <mergeCell ref="B42:O42"/>
  </mergeCells>
  <pageMargins left="0.70866143703460704" right="0" top="0.19685038924217199" bottom="0.19685038924217199" header="0.31496062874794001" footer="0.31496062874794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9"/>
  <sheetViews>
    <sheetView topLeftCell="A37" workbookViewId="0">
      <selection activeCell="E60" sqref="E60"/>
    </sheetView>
  </sheetViews>
  <sheetFormatPr defaultColWidth="9.140625" defaultRowHeight="15" customHeight="1"/>
  <cols>
    <col min="1" max="1" width="6.85546875" style="13" customWidth="1"/>
    <col min="2" max="2" width="82.42578125" style="13" customWidth="1"/>
    <col min="3" max="3" width="11.42578125" style="13" customWidth="1"/>
    <col min="4" max="4" width="6.5703125" style="13" customWidth="1"/>
    <col min="5" max="5" width="9.42578125" style="13" customWidth="1"/>
    <col min="6" max="6" width="7" style="13" customWidth="1"/>
    <col min="7" max="7" width="9.85546875" style="13" customWidth="1"/>
    <col min="8" max="8" width="8.85546875" style="13" customWidth="1"/>
    <col min="9" max="9" width="10.42578125" style="13" customWidth="1"/>
    <col min="10" max="10" width="7.42578125" style="13" customWidth="1"/>
    <col min="11" max="11" width="9.42578125" style="76" customWidth="1"/>
    <col min="12" max="12" width="6.85546875" style="13" customWidth="1"/>
    <col min="13" max="13" width="9.7109375" style="13" customWidth="1"/>
    <col min="14" max="14" width="11.85546875" style="13" customWidth="1"/>
    <col min="15" max="15" width="9.140625" style="77" customWidth="1"/>
    <col min="16" max="16" width="9.140625" style="78" customWidth="1"/>
    <col min="17" max="17" width="12.42578125" style="13" customWidth="1"/>
    <col min="18" max="18" width="9.140625" style="13" customWidth="1"/>
    <col min="19" max="19" width="9.140625" style="78" customWidth="1"/>
  </cols>
  <sheetData>
    <row r="2" spans="1:19" ht="47.25" customHeight="1">
      <c r="A2" s="250" t="s">
        <v>90</v>
      </c>
      <c r="B2" s="251"/>
      <c r="C2" s="79"/>
      <c r="D2" s="79"/>
      <c r="E2" s="79"/>
      <c r="F2" s="79"/>
      <c r="G2" s="79"/>
      <c r="H2" s="79"/>
      <c r="K2" s="80"/>
    </row>
    <row r="5" spans="1:19" s="81" customFormat="1">
      <c r="A5" s="82" t="s">
        <v>91</v>
      </c>
      <c r="B5" s="82"/>
      <c r="C5" s="82"/>
      <c r="D5" s="82"/>
      <c r="E5" s="82"/>
      <c r="F5" s="82"/>
      <c r="G5" s="82"/>
      <c r="H5" s="82"/>
      <c r="K5" s="83"/>
      <c r="O5" s="84"/>
      <c r="P5" s="84"/>
      <c r="S5" s="84"/>
    </row>
    <row r="6" spans="1:19" ht="18" customHeight="1">
      <c r="B6" s="85" t="s">
        <v>92</v>
      </c>
      <c r="C6" s="1"/>
      <c r="D6" s="1"/>
      <c r="E6" s="1"/>
      <c r="F6" s="1"/>
      <c r="G6" s="1"/>
      <c r="H6" s="1"/>
      <c r="K6" s="26"/>
    </row>
    <row r="7" spans="1:19" ht="30.75" customHeight="1">
      <c r="B7" s="86" t="s">
        <v>93</v>
      </c>
      <c r="C7" s="64"/>
      <c r="D7" s="64"/>
      <c r="E7" s="64"/>
      <c r="F7" s="64"/>
      <c r="G7" s="64"/>
      <c r="H7" s="64"/>
      <c r="K7" s="87"/>
    </row>
    <row r="8" spans="1:19" ht="47.25" customHeight="1">
      <c r="B8" s="86" t="s">
        <v>94</v>
      </c>
      <c r="C8" s="64"/>
      <c r="D8" s="64"/>
      <c r="E8" s="64"/>
      <c r="F8" s="64"/>
      <c r="G8" s="64"/>
      <c r="H8" s="64"/>
      <c r="K8" s="87"/>
    </row>
    <row r="9" spans="1:19" ht="58.5">
      <c r="B9" s="86" t="s">
        <v>95</v>
      </c>
    </row>
    <row r="10" spans="1:19" ht="30">
      <c r="B10" s="86" t="s">
        <v>157</v>
      </c>
    </row>
    <row r="11" spans="1:19" s="81" customFormat="1" ht="20.25" customHeight="1">
      <c r="A11" s="82" t="s">
        <v>96</v>
      </c>
      <c r="B11" s="82"/>
      <c r="C11" s="82"/>
      <c r="D11" s="82"/>
      <c r="E11" s="82"/>
      <c r="F11" s="82"/>
      <c r="G11" s="82"/>
      <c r="H11" s="82"/>
      <c r="K11" s="83"/>
      <c r="O11" s="84"/>
      <c r="P11" s="84"/>
      <c r="S11" s="84"/>
    </row>
    <row r="12" spans="1:19" s="81" customFormat="1" ht="45" customHeight="1">
      <c r="A12" s="82"/>
      <c r="B12" s="167" t="s">
        <v>97</v>
      </c>
      <c r="C12" s="82"/>
      <c r="D12" s="82"/>
      <c r="E12" s="82"/>
      <c r="F12" s="82"/>
      <c r="G12" s="82"/>
      <c r="H12" s="82"/>
      <c r="K12" s="83"/>
      <c r="O12" s="84"/>
      <c r="P12" s="84"/>
      <c r="S12" s="84"/>
    </row>
    <row r="13" spans="1:19" s="81" customFormat="1" ht="77.25" customHeight="1">
      <c r="A13" s="82"/>
      <c r="B13" s="86" t="s">
        <v>98</v>
      </c>
      <c r="C13" s="82"/>
      <c r="D13" s="82"/>
      <c r="E13" s="82"/>
      <c r="F13" s="82"/>
      <c r="G13" s="82"/>
      <c r="H13" s="82"/>
      <c r="K13" s="83"/>
      <c r="O13" s="84"/>
      <c r="P13" s="84"/>
      <c r="S13" s="84"/>
    </row>
    <row r="14" spans="1:19" s="81" customFormat="1" ht="25.5" customHeight="1">
      <c r="A14" s="82" t="s">
        <v>46</v>
      </c>
      <c r="B14" s="82"/>
      <c r="C14" s="82"/>
      <c r="D14" s="82"/>
      <c r="E14" s="82"/>
      <c r="F14" s="82"/>
      <c r="G14" s="82"/>
      <c r="H14" s="82"/>
      <c r="K14" s="83"/>
      <c r="O14" s="84"/>
      <c r="P14" s="84"/>
      <c r="S14" s="84"/>
    </row>
    <row r="15" spans="1:19" ht="33.75" customHeight="1">
      <c r="B15" s="88" t="s">
        <v>99</v>
      </c>
      <c r="C15" s="89"/>
      <c r="D15" s="89"/>
      <c r="E15" s="89"/>
      <c r="F15" s="89"/>
      <c r="G15" s="89"/>
      <c r="H15" s="89"/>
      <c r="K15" s="90"/>
    </row>
    <row r="16" spans="1:19" ht="33.75" customHeight="1">
      <c r="B16" s="187" t="s">
        <v>168</v>
      </c>
      <c r="C16" s="91"/>
      <c r="D16" s="91"/>
      <c r="E16" s="91"/>
      <c r="F16" s="91"/>
      <c r="G16" s="91"/>
      <c r="H16" s="91"/>
      <c r="K16" s="92"/>
    </row>
    <row r="17" spans="2:11">
      <c r="B17" s="93" t="s">
        <v>100</v>
      </c>
      <c r="C17" s="94"/>
      <c r="D17" s="94"/>
      <c r="E17" s="94"/>
      <c r="F17" s="94"/>
      <c r="G17" s="94"/>
      <c r="H17" s="94"/>
      <c r="K17" s="95"/>
    </row>
    <row r="18" spans="2:11" ht="75" customHeight="1">
      <c r="B18" s="168" t="s">
        <v>150</v>
      </c>
      <c r="C18" s="96"/>
      <c r="D18" s="96"/>
      <c r="E18" s="96"/>
      <c r="F18" s="96"/>
      <c r="G18" s="96"/>
      <c r="H18" s="96"/>
      <c r="K18" s="97"/>
    </row>
    <row r="19" spans="2:11" ht="21" customHeight="1">
      <c r="B19" s="98" t="s">
        <v>101</v>
      </c>
      <c r="C19" s="96"/>
      <c r="D19" s="96"/>
      <c r="E19" s="96"/>
      <c r="F19" s="96"/>
      <c r="G19" s="96"/>
      <c r="H19" s="96"/>
      <c r="K19" s="97"/>
    </row>
    <row r="20" spans="2:11" ht="52.5" customHeight="1">
      <c r="B20" s="169" t="s">
        <v>151</v>
      </c>
      <c r="C20" s="96"/>
      <c r="D20" s="96"/>
      <c r="E20" s="96"/>
      <c r="F20" s="96"/>
      <c r="G20" s="96"/>
      <c r="H20" s="96"/>
      <c r="K20" s="97"/>
    </row>
    <row r="21" spans="2:11" ht="49.5" customHeight="1">
      <c r="B21" s="170" t="s">
        <v>152</v>
      </c>
      <c r="C21" s="96"/>
      <c r="D21" s="96"/>
      <c r="E21" s="96"/>
      <c r="F21" s="96"/>
      <c r="G21" s="96"/>
      <c r="H21" s="96"/>
      <c r="K21" s="97"/>
    </row>
    <row r="22" spans="2:11" ht="49.5" customHeight="1">
      <c r="B22" s="175" t="s">
        <v>156</v>
      </c>
      <c r="C22" s="99"/>
      <c r="D22" s="99"/>
      <c r="E22" s="99"/>
      <c r="F22" s="99"/>
      <c r="G22" s="96"/>
      <c r="H22" s="96"/>
      <c r="K22" s="97"/>
    </row>
    <row r="23" spans="2:11" ht="49.5" customHeight="1">
      <c r="B23" s="175" t="s">
        <v>155</v>
      </c>
      <c r="C23" s="100"/>
      <c r="D23" s="100"/>
      <c r="E23" s="100"/>
      <c r="F23" s="100"/>
      <c r="G23" s="96"/>
      <c r="H23" s="96"/>
      <c r="K23" s="97"/>
    </row>
    <row r="24" spans="2:11" ht="49.5" customHeight="1">
      <c r="B24" s="175" t="s">
        <v>154</v>
      </c>
      <c r="C24" s="100"/>
      <c r="D24" s="100"/>
      <c r="E24" s="100"/>
      <c r="F24" s="100"/>
      <c r="G24" s="96"/>
      <c r="H24" s="96"/>
      <c r="K24" s="97"/>
    </row>
    <row r="25" spans="2:11" ht="48">
      <c r="B25" s="171" t="s">
        <v>153</v>
      </c>
      <c r="C25" s="101" t="s">
        <v>30</v>
      </c>
      <c r="D25" s="101" t="s">
        <v>102</v>
      </c>
      <c r="E25" s="101" t="s">
        <v>103</v>
      </c>
      <c r="F25" s="101" t="s">
        <v>104</v>
      </c>
      <c r="G25" s="96"/>
      <c r="H25" s="96"/>
      <c r="K25" s="97"/>
    </row>
    <row r="26" spans="2:11" ht="16.5" customHeight="1">
      <c r="B26" s="102"/>
      <c r="C26" s="103"/>
      <c r="D26" s="252">
        <v>20</v>
      </c>
      <c r="E26" s="172"/>
      <c r="F26" s="103"/>
      <c r="G26" s="96"/>
      <c r="H26" s="96"/>
      <c r="K26" s="97"/>
    </row>
    <row r="27" spans="2:11" ht="18" customHeight="1">
      <c r="B27" s="86" t="s">
        <v>105</v>
      </c>
      <c r="C27" s="104">
        <v>58800</v>
      </c>
      <c r="D27" s="253"/>
      <c r="E27" s="253">
        <v>2</v>
      </c>
      <c r="F27" s="103">
        <f t="shared" ref="F27:F32" si="0">C27/12/20/30</f>
        <v>8.1666666666666661</v>
      </c>
      <c r="G27" s="96"/>
      <c r="H27" s="105"/>
      <c r="K27" s="97"/>
    </row>
    <row r="28" spans="2:11" ht="18" customHeight="1">
      <c r="B28" s="86" t="s">
        <v>67</v>
      </c>
      <c r="C28" s="104">
        <v>50000</v>
      </c>
      <c r="D28" s="253"/>
      <c r="E28" s="253"/>
      <c r="F28" s="103">
        <f t="shared" si="0"/>
        <v>6.9444444444444446</v>
      </c>
      <c r="G28" s="96"/>
      <c r="H28" s="105"/>
      <c r="K28" s="97"/>
    </row>
    <row r="29" spans="2:11" ht="33" customHeight="1">
      <c r="B29" s="86" t="s">
        <v>68</v>
      </c>
      <c r="C29" s="104">
        <v>22400</v>
      </c>
      <c r="D29" s="253"/>
      <c r="E29" s="253"/>
      <c r="F29" s="103">
        <f t="shared" si="0"/>
        <v>3.1111111111111116</v>
      </c>
      <c r="G29" s="96"/>
      <c r="H29" s="105"/>
      <c r="K29" s="97"/>
    </row>
    <row r="30" spans="2:11" ht="18" customHeight="1">
      <c r="B30" s="86" t="s">
        <v>106</v>
      </c>
      <c r="C30" s="106">
        <v>61049.88</v>
      </c>
      <c r="D30" s="253"/>
      <c r="E30" s="253"/>
      <c r="F30" s="103">
        <f t="shared" si="0"/>
        <v>8.4791499999999989</v>
      </c>
      <c r="G30" s="96"/>
      <c r="H30" s="64"/>
      <c r="K30" s="87"/>
    </row>
    <row r="31" spans="2:11" ht="18" customHeight="1">
      <c r="B31" s="86" t="s">
        <v>107</v>
      </c>
      <c r="C31" s="106">
        <v>21090</v>
      </c>
      <c r="D31" s="253"/>
      <c r="E31" s="253"/>
      <c r="F31" s="103">
        <f t="shared" si="0"/>
        <v>2.9291666666666667</v>
      </c>
      <c r="G31" s="96"/>
      <c r="H31" s="64"/>
      <c r="K31" s="87"/>
    </row>
    <row r="32" spans="2:11" ht="18" customHeight="1">
      <c r="B32" s="86" t="s">
        <v>71</v>
      </c>
      <c r="C32" s="106">
        <v>31203.72</v>
      </c>
      <c r="D32" s="254"/>
      <c r="E32" s="254"/>
      <c r="F32" s="103">
        <f t="shared" si="0"/>
        <v>4.33385</v>
      </c>
      <c r="G32" s="96"/>
      <c r="H32" s="64"/>
      <c r="K32" s="87"/>
    </row>
    <row r="33" spans="1:19" s="81" customFormat="1" ht="17.25" customHeight="1">
      <c r="A33" s="82"/>
      <c r="B33" s="248" t="s">
        <v>108</v>
      </c>
      <c r="C33" s="249"/>
      <c r="D33" s="249"/>
      <c r="E33" s="249"/>
      <c r="F33" s="249"/>
      <c r="G33" s="82"/>
      <c r="H33" s="82"/>
      <c r="K33" s="83"/>
      <c r="O33" s="84"/>
      <c r="P33" s="84"/>
      <c r="S33" s="84"/>
    </row>
    <row r="34" spans="1:19" ht="47.25" customHeight="1">
      <c r="B34" s="86" t="s">
        <v>109</v>
      </c>
      <c r="C34" s="106">
        <v>61200</v>
      </c>
      <c r="D34" s="173">
        <v>20</v>
      </c>
      <c r="E34" s="173">
        <v>2</v>
      </c>
      <c r="F34" s="107">
        <f>C34/12/20/30</f>
        <v>8.5</v>
      </c>
      <c r="G34" s="64"/>
      <c r="H34" s="64"/>
      <c r="K34" s="87"/>
    </row>
    <row r="35" spans="1:19" ht="73.5" customHeight="1">
      <c r="B35" s="86" t="s">
        <v>110</v>
      </c>
      <c r="C35" s="106">
        <v>21200</v>
      </c>
      <c r="D35" s="173">
        <v>20</v>
      </c>
      <c r="E35" s="173">
        <v>2</v>
      </c>
      <c r="F35" s="107">
        <f>C35/12/20/30</f>
        <v>2.9444444444444446</v>
      </c>
      <c r="G35" s="64"/>
      <c r="H35" s="64"/>
      <c r="K35" s="87"/>
    </row>
    <row r="36" spans="1:19" ht="23.25" customHeight="1">
      <c r="B36" s="86" t="s">
        <v>77</v>
      </c>
      <c r="C36" s="106">
        <v>10100</v>
      </c>
      <c r="D36" s="173">
        <v>20</v>
      </c>
      <c r="E36" s="173">
        <v>2</v>
      </c>
      <c r="F36" s="107">
        <f>C36/12/20/30</f>
        <v>1.4027777777777777</v>
      </c>
      <c r="G36" s="64"/>
      <c r="H36" s="64"/>
      <c r="K36" s="87"/>
    </row>
    <row r="37" spans="1:19">
      <c r="B37" s="108" t="s">
        <v>111</v>
      </c>
      <c r="C37" s="59">
        <v>63021</v>
      </c>
      <c r="D37" s="173">
        <v>20</v>
      </c>
      <c r="E37" s="173">
        <v>2</v>
      </c>
      <c r="F37" s="107">
        <f>C37/12/20/30</f>
        <v>8.7529166666666658</v>
      </c>
    </row>
    <row r="38" spans="1:19" ht="15" customHeight="1">
      <c r="B38" s="86" t="s">
        <v>112</v>
      </c>
      <c r="C38" s="109">
        <v>112280</v>
      </c>
      <c r="D38" s="174">
        <v>20</v>
      </c>
      <c r="E38" s="174">
        <v>2</v>
      </c>
      <c r="F38" s="110">
        <f>C38/12/20/30</f>
        <v>15.594444444444443</v>
      </c>
      <c r="G38" s="64"/>
      <c r="H38" s="64"/>
      <c r="K38" s="87"/>
    </row>
    <row r="39" spans="1:19" s="81" customFormat="1" ht="75" customHeight="1">
      <c r="A39" s="82"/>
      <c r="B39" s="188" t="s">
        <v>167</v>
      </c>
      <c r="C39" s="181">
        <v>202.53</v>
      </c>
      <c r="D39" s="174">
        <v>20</v>
      </c>
      <c r="E39" s="174">
        <v>2</v>
      </c>
      <c r="F39" s="110">
        <v>1.1299999999999999</v>
      </c>
      <c r="G39" s="82"/>
      <c r="H39" s="82"/>
      <c r="K39" s="83"/>
      <c r="O39" s="84"/>
      <c r="P39" s="84"/>
      <c r="S39" s="84"/>
    </row>
    <row r="40" spans="1:19" s="81" customFormat="1" ht="61.5" customHeight="1">
      <c r="A40" s="82"/>
      <c r="B40" s="86" t="s">
        <v>113</v>
      </c>
      <c r="C40" s="111"/>
      <c r="D40" s="112"/>
      <c r="E40" s="112"/>
      <c r="F40" s="1"/>
      <c r="G40" s="82"/>
      <c r="H40" s="82"/>
      <c r="K40" s="83"/>
      <c r="O40" s="84"/>
      <c r="P40" s="84"/>
      <c r="S40" s="84"/>
    </row>
    <row r="41" spans="1:19" ht="93.75" customHeight="1">
      <c r="B41" s="86" t="s">
        <v>114</v>
      </c>
      <c r="C41" s="113" t="s">
        <v>7</v>
      </c>
      <c r="D41" s="113" t="s">
        <v>8</v>
      </c>
      <c r="E41" s="113" t="s">
        <v>9</v>
      </c>
      <c r="F41" s="113" t="s">
        <v>115</v>
      </c>
      <c r="G41" s="113" t="s">
        <v>11</v>
      </c>
      <c r="H41" s="113" t="s">
        <v>12</v>
      </c>
      <c r="K41" s="87"/>
    </row>
    <row r="42" spans="1:19">
      <c r="B42" s="50" t="s">
        <v>117</v>
      </c>
      <c r="C42" s="41">
        <v>1</v>
      </c>
      <c r="D42" s="41">
        <v>24800</v>
      </c>
      <c r="E42" s="41">
        <v>8862</v>
      </c>
      <c r="F42" s="23">
        <f t="shared" ref="F42:F49" si="1">D42/E42*C42</f>
        <v>2.7984653577070637</v>
      </c>
      <c r="G42" s="23">
        <f t="shared" ref="G42:G49" si="2">F42*30.2%</f>
        <v>0.84513653802753319</v>
      </c>
      <c r="H42" s="24">
        <f t="shared" ref="H42:H49" si="3">F42+G42</f>
        <v>3.643601895734597</v>
      </c>
      <c r="K42" s="114"/>
    </row>
    <row r="43" spans="1:19">
      <c r="B43" s="50" t="s">
        <v>118</v>
      </c>
      <c r="C43" s="41">
        <v>1</v>
      </c>
      <c r="D43" s="41">
        <v>17950</v>
      </c>
      <c r="E43" s="41">
        <v>8862</v>
      </c>
      <c r="F43" s="23">
        <f t="shared" si="1"/>
        <v>2.0255021439855563</v>
      </c>
      <c r="G43" s="23">
        <f t="shared" si="2"/>
        <v>0.61170164748363798</v>
      </c>
      <c r="H43" s="24">
        <f t="shared" si="3"/>
        <v>2.6372037914691941</v>
      </c>
      <c r="K43" s="114"/>
    </row>
    <row r="44" spans="1:19">
      <c r="B44" s="50" t="s">
        <v>119</v>
      </c>
      <c r="C44" s="41">
        <v>1</v>
      </c>
      <c r="D44" s="41">
        <v>27050</v>
      </c>
      <c r="E44" s="41">
        <v>9880</v>
      </c>
      <c r="F44" s="23">
        <f t="shared" si="1"/>
        <v>2.7378542510121457</v>
      </c>
      <c r="G44" s="23">
        <f t="shared" si="2"/>
        <v>0.82683198380566802</v>
      </c>
      <c r="H44" s="24">
        <f t="shared" si="3"/>
        <v>3.5646862348178137</v>
      </c>
      <c r="K44" s="114"/>
    </row>
    <row r="45" spans="1:19">
      <c r="B45" s="115" t="s">
        <v>120</v>
      </c>
      <c r="C45" s="41">
        <v>1</v>
      </c>
      <c r="D45" s="48">
        <v>12900</v>
      </c>
      <c r="E45" s="41">
        <v>9880</v>
      </c>
      <c r="F45" s="23">
        <f t="shared" si="1"/>
        <v>1.3056680161943319</v>
      </c>
      <c r="G45" s="23">
        <f t="shared" si="2"/>
        <v>0.39431174089068821</v>
      </c>
      <c r="H45" s="24">
        <f t="shared" si="3"/>
        <v>1.6999797570850201</v>
      </c>
      <c r="K45" s="114"/>
    </row>
    <row r="46" spans="1:19">
      <c r="B46" s="50" t="s">
        <v>121</v>
      </c>
      <c r="C46" s="41">
        <v>1</v>
      </c>
      <c r="D46" s="41">
        <v>12900</v>
      </c>
      <c r="E46" s="41">
        <v>8862</v>
      </c>
      <c r="F46" s="23">
        <f t="shared" si="1"/>
        <v>1.4556533513879486</v>
      </c>
      <c r="G46" s="23">
        <f t="shared" si="2"/>
        <v>0.43960731211916049</v>
      </c>
      <c r="H46" s="24">
        <f t="shared" si="3"/>
        <v>1.8952606635071092</v>
      </c>
      <c r="K46" s="114"/>
    </row>
    <row r="47" spans="1:19">
      <c r="B47" s="50" t="s">
        <v>122</v>
      </c>
      <c r="C47" s="41">
        <v>1</v>
      </c>
      <c r="D47" s="41">
        <v>38900</v>
      </c>
      <c r="E47" s="41">
        <v>9880</v>
      </c>
      <c r="F47" s="23">
        <f t="shared" si="1"/>
        <v>3.9372469635627532</v>
      </c>
      <c r="G47" s="23">
        <f t="shared" si="2"/>
        <v>1.1890485829959514</v>
      </c>
      <c r="H47" s="24">
        <f t="shared" si="3"/>
        <v>5.1262955465587048</v>
      </c>
      <c r="K47" s="116"/>
    </row>
    <row r="48" spans="1:19">
      <c r="B48" s="50" t="s">
        <v>123</v>
      </c>
      <c r="C48" s="41">
        <v>1</v>
      </c>
      <c r="D48" s="41">
        <v>61200</v>
      </c>
      <c r="E48" s="41">
        <v>9880</v>
      </c>
      <c r="F48" s="23">
        <f t="shared" si="1"/>
        <v>6.1943319838056681</v>
      </c>
      <c r="G48" s="23">
        <f t="shared" si="2"/>
        <v>1.8706882591093117</v>
      </c>
      <c r="H48" s="24">
        <f t="shared" si="3"/>
        <v>8.0650202429149793</v>
      </c>
    </row>
    <row r="49" spans="1:19" s="117" customFormat="1" ht="12.75" customHeight="1">
      <c r="A49" s="118"/>
      <c r="B49" s="50" t="s">
        <v>124</v>
      </c>
      <c r="C49" s="41">
        <v>1</v>
      </c>
      <c r="D49" s="41">
        <v>86300</v>
      </c>
      <c r="E49" s="41">
        <v>9880</v>
      </c>
      <c r="F49" s="23">
        <f t="shared" si="1"/>
        <v>8.7348178137651828</v>
      </c>
      <c r="G49" s="23">
        <f t="shared" si="2"/>
        <v>2.6379149797570851</v>
      </c>
      <c r="H49" s="24">
        <f t="shared" si="3"/>
        <v>11.372732793522268</v>
      </c>
      <c r="K49" s="119"/>
      <c r="N49" s="120"/>
      <c r="O49" s="121"/>
      <c r="P49" s="121"/>
      <c r="S49" s="121"/>
    </row>
    <row r="50" spans="1:19" s="117" customFormat="1" ht="14.25" customHeight="1">
      <c r="B50" s="31" t="s">
        <v>21</v>
      </c>
      <c r="C50" s="41" t="s">
        <v>125</v>
      </c>
      <c r="D50" s="41" t="s">
        <v>125</v>
      </c>
      <c r="E50" s="41" t="s">
        <v>125</v>
      </c>
      <c r="F50" s="33">
        <f>SUM(F42:F49)</f>
        <v>29.18953988142065</v>
      </c>
      <c r="G50" s="33">
        <f>SUM(G42:G49)</f>
        <v>8.815241044189035</v>
      </c>
      <c r="H50" s="33">
        <f>SUM(H42:H49)</f>
        <v>38.00478092560968</v>
      </c>
      <c r="K50" s="119"/>
      <c r="N50" s="120"/>
      <c r="O50" s="121"/>
      <c r="P50" s="121"/>
      <c r="S50" s="121"/>
    </row>
    <row r="51" spans="1:19" s="1" customFormat="1">
      <c r="B51" s="193" t="s">
        <v>126</v>
      </c>
      <c r="C51" s="193"/>
      <c r="D51" s="193"/>
      <c r="E51" s="193"/>
      <c r="F51" s="193"/>
      <c r="G51" s="193"/>
      <c r="H51" s="193"/>
      <c r="I51" s="193"/>
    </row>
    <row r="52" spans="1:19" s="35" customFormat="1" ht="15.75">
      <c r="A52" s="246" t="s">
        <v>80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</row>
    <row r="53" spans="1:19">
      <c r="B53" s="85" t="s">
        <v>82</v>
      </c>
      <c r="C53" s="122">
        <f>'Индивидуальный пост на  год'!J24</f>
        <v>508.51386255924172</v>
      </c>
    </row>
    <row r="54" spans="1:19">
      <c r="B54" s="85" t="s">
        <v>127</v>
      </c>
      <c r="C54" s="123">
        <f>'Индивидуальный пост на  год'!N40</f>
        <v>214.17222222222222</v>
      </c>
    </row>
    <row r="55" spans="1:19">
      <c r="B55" s="85" t="s">
        <v>128</v>
      </c>
      <c r="C55" s="123">
        <v>149.69</v>
      </c>
    </row>
    <row r="56" spans="1:19">
      <c r="B56" s="124" t="s">
        <v>129</v>
      </c>
      <c r="C56" s="123">
        <f>SUM(C53:C55)</f>
        <v>872.37608478146399</v>
      </c>
    </row>
    <row r="57" spans="1:19">
      <c r="B57" s="85" t="s">
        <v>130</v>
      </c>
      <c r="C57" s="125">
        <f>C56*5%</f>
        <v>43.618804239073199</v>
      </c>
      <c r="E57" s="78"/>
    </row>
    <row r="58" spans="1:19">
      <c r="B58" s="85" t="s">
        <v>131</v>
      </c>
      <c r="C58" s="273">
        <f>C56+C57</f>
        <v>915.99488902053713</v>
      </c>
    </row>
    <row r="59" spans="1:19">
      <c r="B59" s="85" t="s">
        <v>132</v>
      </c>
      <c r="C59" s="125">
        <f>C58-C56</f>
        <v>43.618804239073143</v>
      </c>
    </row>
  </sheetData>
  <mergeCells count="6">
    <mergeCell ref="B51:I51"/>
    <mergeCell ref="A52:N52"/>
    <mergeCell ref="B33:F33"/>
    <mergeCell ref="A2:B2"/>
    <mergeCell ref="D26:D32"/>
    <mergeCell ref="E27:E32"/>
  </mergeCells>
  <pageMargins left="0.25" right="0.25" top="0.75" bottom="0.75" header="0.30000001192092901" footer="0.3000000119209290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R25"/>
  <sheetViews>
    <sheetView workbookViewId="0">
      <selection activeCell="H17" sqref="H17"/>
    </sheetView>
  </sheetViews>
  <sheetFormatPr defaultColWidth="9.140625" defaultRowHeight="15" customHeight="1"/>
  <cols>
    <col min="1" max="1" width="5" style="117" customWidth="1"/>
    <col min="2" max="2" width="29.85546875" style="117" customWidth="1"/>
    <col min="3" max="3" width="10" style="117" customWidth="1"/>
    <col min="4" max="4" width="8.85546875" style="117" customWidth="1"/>
    <col min="5" max="5" width="9.85546875" style="117" customWidth="1"/>
    <col min="6" max="6" width="7.140625" style="117" customWidth="1"/>
    <col min="7" max="7" width="11.140625" style="117" customWidth="1"/>
    <col min="8" max="8" width="7.85546875" style="117" customWidth="1"/>
    <col min="9" max="9" width="8.85546875" style="119" customWidth="1"/>
    <col min="10" max="10" width="8.28515625" style="119" customWidth="1"/>
    <col min="11" max="11" width="7.85546875" style="117" customWidth="1"/>
    <col min="12" max="12" width="7.140625" style="117" customWidth="1"/>
    <col min="13" max="13" width="7.85546875" style="117" customWidth="1"/>
    <col min="14" max="14" width="11.140625" style="64" customWidth="1"/>
    <col min="15" max="250" width="9.140625" style="1" customWidth="1"/>
    <col min="251" max="251" width="5" style="1" customWidth="1"/>
    <col min="252" max="252" width="13.5703125" style="1" customWidth="1"/>
    <col min="253" max="253" width="25" style="1" customWidth="1"/>
    <col min="254" max="256" width="10" style="1" customWidth="1"/>
    <col min="257" max="257" width="15" style="1" customWidth="1"/>
    <col min="258" max="260" width="14" style="1" customWidth="1"/>
    <col min="261" max="261" width="15" style="1" customWidth="1"/>
    <col min="262" max="262" width="9" style="1" customWidth="1"/>
    <col min="263" max="506" width="9.140625" style="1" customWidth="1"/>
    <col min="507" max="507" width="5" style="1" customWidth="1"/>
    <col min="508" max="508" width="13.5703125" style="1" customWidth="1"/>
    <col min="509" max="509" width="25" style="1" customWidth="1"/>
    <col min="510" max="512" width="10" style="1" customWidth="1"/>
    <col min="513" max="513" width="15" style="1" customWidth="1"/>
    <col min="514" max="516" width="14" style="1" customWidth="1"/>
    <col min="517" max="517" width="15" style="1" customWidth="1"/>
    <col min="518" max="518" width="9" style="1" customWidth="1"/>
    <col min="519" max="762" width="9.140625" style="1" customWidth="1"/>
    <col min="763" max="763" width="5" style="1" customWidth="1"/>
    <col min="764" max="764" width="13.5703125" style="1" customWidth="1"/>
    <col min="765" max="765" width="25" style="1" customWidth="1"/>
    <col min="766" max="768" width="10" style="1" customWidth="1"/>
    <col min="769" max="769" width="15" style="1" customWidth="1"/>
    <col min="770" max="772" width="14" style="1" customWidth="1"/>
    <col min="773" max="773" width="15" style="1" customWidth="1"/>
    <col min="774" max="774" width="9" style="1" customWidth="1"/>
    <col min="775" max="1018" width="9.140625" style="1" customWidth="1"/>
    <col min="1019" max="1019" width="5" style="1" customWidth="1"/>
    <col min="1020" max="1020" width="13.5703125" style="1" customWidth="1"/>
    <col min="1021" max="1021" width="25" style="1" customWidth="1"/>
    <col min="1022" max="1024" width="10" style="1" customWidth="1"/>
    <col min="1025" max="1025" width="15" style="1" customWidth="1"/>
    <col min="1026" max="1028" width="14" style="1" customWidth="1"/>
    <col min="1029" max="1029" width="15" style="1" customWidth="1"/>
    <col min="1030" max="1030" width="9" style="1" customWidth="1"/>
    <col min="1031" max="1274" width="9.140625" style="1" customWidth="1"/>
    <col min="1275" max="1275" width="5" style="1" customWidth="1"/>
    <col min="1276" max="1276" width="13.5703125" style="1" customWidth="1"/>
    <col min="1277" max="1277" width="25" style="1" customWidth="1"/>
    <col min="1278" max="1280" width="10" style="1" customWidth="1"/>
    <col min="1281" max="1281" width="15" style="1" customWidth="1"/>
    <col min="1282" max="1284" width="14" style="1" customWidth="1"/>
    <col min="1285" max="1285" width="15" style="1" customWidth="1"/>
    <col min="1286" max="1286" width="9" style="1" customWidth="1"/>
    <col min="1287" max="1530" width="9.140625" style="1" customWidth="1"/>
    <col min="1531" max="1531" width="5" style="1" customWidth="1"/>
    <col min="1532" max="1532" width="13.5703125" style="1" customWidth="1"/>
    <col min="1533" max="1533" width="25" style="1" customWidth="1"/>
    <col min="1534" max="1536" width="10" style="1" customWidth="1"/>
    <col min="1537" max="1537" width="15" style="1" customWidth="1"/>
    <col min="1538" max="1540" width="14" style="1" customWidth="1"/>
    <col min="1541" max="1541" width="15" style="1" customWidth="1"/>
    <col min="1542" max="1542" width="9" style="1" customWidth="1"/>
    <col min="1543" max="1786" width="9.140625" style="1" customWidth="1"/>
    <col min="1787" max="1787" width="5" style="1" customWidth="1"/>
    <col min="1788" max="1788" width="13.5703125" style="1" customWidth="1"/>
    <col min="1789" max="1789" width="25" style="1" customWidth="1"/>
    <col min="1790" max="1792" width="10" style="1" customWidth="1"/>
    <col min="1793" max="1793" width="15" style="1" customWidth="1"/>
    <col min="1794" max="1796" width="14" style="1" customWidth="1"/>
    <col min="1797" max="1797" width="15" style="1" customWidth="1"/>
    <col min="1798" max="1798" width="9" style="1" customWidth="1"/>
    <col min="1799" max="2042" width="9.140625" style="1" customWidth="1"/>
    <col min="2043" max="2043" width="5" style="1" customWidth="1"/>
    <col min="2044" max="2044" width="13.5703125" style="1" customWidth="1"/>
    <col min="2045" max="2045" width="25" style="1" customWidth="1"/>
    <col min="2046" max="2048" width="10" style="1" customWidth="1"/>
    <col min="2049" max="2049" width="15" style="1" customWidth="1"/>
    <col min="2050" max="2052" width="14" style="1" customWidth="1"/>
    <col min="2053" max="2053" width="15" style="1" customWidth="1"/>
    <col min="2054" max="2054" width="9" style="1" customWidth="1"/>
    <col min="2055" max="2298" width="9.140625" style="1" customWidth="1"/>
    <col min="2299" max="2299" width="5" style="1" customWidth="1"/>
    <col min="2300" max="2300" width="13.5703125" style="1" customWidth="1"/>
    <col min="2301" max="2301" width="25" style="1" customWidth="1"/>
    <col min="2302" max="2304" width="10" style="1" customWidth="1"/>
    <col min="2305" max="2305" width="15" style="1" customWidth="1"/>
    <col min="2306" max="2308" width="14" style="1" customWidth="1"/>
    <col min="2309" max="2309" width="15" style="1" customWidth="1"/>
    <col min="2310" max="2310" width="9" style="1" customWidth="1"/>
    <col min="2311" max="2554" width="9.140625" style="1" customWidth="1"/>
    <col min="2555" max="2555" width="5" style="1" customWidth="1"/>
    <col min="2556" max="2556" width="13.5703125" style="1" customWidth="1"/>
    <col min="2557" max="2557" width="25" style="1" customWidth="1"/>
    <col min="2558" max="2560" width="10" style="1" customWidth="1"/>
    <col min="2561" max="2561" width="15" style="1" customWidth="1"/>
    <col min="2562" max="2564" width="14" style="1" customWidth="1"/>
    <col min="2565" max="2565" width="15" style="1" customWidth="1"/>
    <col min="2566" max="2566" width="9" style="1" customWidth="1"/>
    <col min="2567" max="2810" width="9.140625" style="1" customWidth="1"/>
    <col min="2811" max="2811" width="5" style="1" customWidth="1"/>
    <col min="2812" max="2812" width="13.5703125" style="1" customWidth="1"/>
    <col min="2813" max="2813" width="25" style="1" customWidth="1"/>
    <col min="2814" max="2816" width="10" style="1" customWidth="1"/>
    <col min="2817" max="2817" width="15" style="1" customWidth="1"/>
    <col min="2818" max="2820" width="14" style="1" customWidth="1"/>
    <col min="2821" max="2821" width="15" style="1" customWidth="1"/>
    <col min="2822" max="2822" width="9" style="1" customWidth="1"/>
    <col min="2823" max="3066" width="9.140625" style="1" customWidth="1"/>
    <col min="3067" max="3067" width="5" style="1" customWidth="1"/>
    <col min="3068" max="3068" width="13.5703125" style="1" customWidth="1"/>
    <col min="3069" max="3069" width="25" style="1" customWidth="1"/>
    <col min="3070" max="3072" width="10" style="1" customWidth="1"/>
    <col min="3073" max="3073" width="15" style="1" customWidth="1"/>
    <col min="3074" max="3076" width="14" style="1" customWidth="1"/>
    <col min="3077" max="3077" width="15" style="1" customWidth="1"/>
    <col min="3078" max="3078" width="9" style="1" customWidth="1"/>
    <col min="3079" max="3322" width="9.140625" style="1" customWidth="1"/>
    <col min="3323" max="3323" width="5" style="1" customWidth="1"/>
    <col min="3324" max="3324" width="13.5703125" style="1" customWidth="1"/>
    <col min="3325" max="3325" width="25" style="1" customWidth="1"/>
    <col min="3326" max="3328" width="10" style="1" customWidth="1"/>
    <col min="3329" max="3329" width="15" style="1" customWidth="1"/>
    <col min="3330" max="3332" width="14" style="1" customWidth="1"/>
    <col min="3333" max="3333" width="15" style="1" customWidth="1"/>
    <col min="3334" max="3334" width="9" style="1" customWidth="1"/>
    <col min="3335" max="3578" width="9.140625" style="1" customWidth="1"/>
    <col min="3579" max="3579" width="5" style="1" customWidth="1"/>
    <col min="3580" max="3580" width="13.5703125" style="1" customWidth="1"/>
    <col min="3581" max="3581" width="25" style="1" customWidth="1"/>
    <col min="3582" max="3584" width="10" style="1" customWidth="1"/>
    <col min="3585" max="3585" width="15" style="1" customWidth="1"/>
    <col min="3586" max="3588" width="14" style="1" customWidth="1"/>
    <col min="3589" max="3589" width="15" style="1" customWidth="1"/>
    <col min="3590" max="3590" width="9" style="1" customWidth="1"/>
    <col min="3591" max="3834" width="9.140625" style="1" customWidth="1"/>
    <col min="3835" max="3835" width="5" style="1" customWidth="1"/>
    <col min="3836" max="3836" width="13.5703125" style="1" customWidth="1"/>
    <col min="3837" max="3837" width="25" style="1" customWidth="1"/>
    <col min="3838" max="3840" width="10" style="1" customWidth="1"/>
    <col min="3841" max="3841" width="15" style="1" customWidth="1"/>
    <col min="3842" max="3844" width="14" style="1" customWidth="1"/>
    <col min="3845" max="3845" width="15" style="1" customWidth="1"/>
    <col min="3846" max="3846" width="9" style="1" customWidth="1"/>
    <col min="3847" max="4090" width="9.140625" style="1" customWidth="1"/>
    <col min="4091" max="4091" width="5" style="1" customWidth="1"/>
    <col min="4092" max="4092" width="13.5703125" style="1" customWidth="1"/>
    <col min="4093" max="4093" width="25" style="1" customWidth="1"/>
    <col min="4094" max="4096" width="10" style="1" customWidth="1"/>
    <col min="4097" max="4097" width="15" style="1" customWidth="1"/>
    <col min="4098" max="4100" width="14" style="1" customWidth="1"/>
    <col min="4101" max="4101" width="15" style="1" customWidth="1"/>
    <col min="4102" max="4102" width="9" style="1" customWidth="1"/>
    <col min="4103" max="4346" width="9.140625" style="1" customWidth="1"/>
    <col min="4347" max="4347" width="5" style="1" customWidth="1"/>
    <col min="4348" max="4348" width="13.5703125" style="1" customWidth="1"/>
    <col min="4349" max="4349" width="25" style="1" customWidth="1"/>
    <col min="4350" max="4352" width="10" style="1" customWidth="1"/>
    <col min="4353" max="4353" width="15" style="1" customWidth="1"/>
    <col min="4354" max="4356" width="14" style="1" customWidth="1"/>
    <col min="4357" max="4357" width="15" style="1" customWidth="1"/>
    <col min="4358" max="4358" width="9" style="1" customWidth="1"/>
    <col min="4359" max="4602" width="9.140625" style="1" customWidth="1"/>
    <col min="4603" max="4603" width="5" style="1" customWidth="1"/>
    <col min="4604" max="4604" width="13.5703125" style="1" customWidth="1"/>
    <col min="4605" max="4605" width="25" style="1" customWidth="1"/>
    <col min="4606" max="4608" width="10" style="1" customWidth="1"/>
    <col min="4609" max="4609" width="15" style="1" customWidth="1"/>
    <col min="4610" max="4612" width="14" style="1" customWidth="1"/>
    <col min="4613" max="4613" width="15" style="1" customWidth="1"/>
    <col min="4614" max="4614" width="9" style="1" customWidth="1"/>
    <col min="4615" max="4858" width="9.140625" style="1" customWidth="1"/>
    <col min="4859" max="4859" width="5" style="1" customWidth="1"/>
    <col min="4860" max="4860" width="13.5703125" style="1" customWidth="1"/>
    <col min="4861" max="4861" width="25" style="1" customWidth="1"/>
    <col min="4862" max="4864" width="10" style="1" customWidth="1"/>
    <col min="4865" max="4865" width="15" style="1" customWidth="1"/>
    <col min="4866" max="4868" width="14" style="1" customWidth="1"/>
    <col min="4869" max="4869" width="15" style="1" customWidth="1"/>
    <col min="4870" max="4870" width="9" style="1" customWidth="1"/>
    <col min="4871" max="5114" width="9.140625" style="1" customWidth="1"/>
    <col min="5115" max="5115" width="5" style="1" customWidth="1"/>
    <col min="5116" max="5116" width="13.5703125" style="1" customWidth="1"/>
    <col min="5117" max="5117" width="25" style="1" customWidth="1"/>
    <col min="5118" max="5120" width="10" style="1" customWidth="1"/>
    <col min="5121" max="5121" width="15" style="1" customWidth="1"/>
    <col min="5122" max="5124" width="14" style="1" customWidth="1"/>
    <col min="5125" max="5125" width="15" style="1" customWidth="1"/>
    <col min="5126" max="5126" width="9" style="1" customWidth="1"/>
    <col min="5127" max="5370" width="9.140625" style="1" customWidth="1"/>
    <col min="5371" max="5371" width="5" style="1" customWidth="1"/>
    <col min="5372" max="5372" width="13.5703125" style="1" customWidth="1"/>
    <col min="5373" max="5373" width="25" style="1" customWidth="1"/>
    <col min="5374" max="5376" width="10" style="1" customWidth="1"/>
    <col min="5377" max="5377" width="15" style="1" customWidth="1"/>
    <col min="5378" max="5380" width="14" style="1" customWidth="1"/>
    <col min="5381" max="5381" width="15" style="1" customWidth="1"/>
    <col min="5382" max="5382" width="9" style="1" customWidth="1"/>
    <col min="5383" max="5626" width="9.140625" style="1" customWidth="1"/>
    <col min="5627" max="5627" width="5" style="1" customWidth="1"/>
    <col min="5628" max="5628" width="13.5703125" style="1" customWidth="1"/>
    <col min="5629" max="5629" width="25" style="1" customWidth="1"/>
    <col min="5630" max="5632" width="10" style="1" customWidth="1"/>
    <col min="5633" max="5633" width="15" style="1" customWidth="1"/>
    <col min="5634" max="5636" width="14" style="1" customWidth="1"/>
    <col min="5637" max="5637" width="15" style="1" customWidth="1"/>
    <col min="5638" max="5638" width="9" style="1" customWidth="1"/>
    <col min="5639" max="5882" width="9.140625" style="1" customWidth="1"/>
    <col min="5883" max="5883" width="5" style="1" customWidth="1"/>
    <col min="5884" max="5884" width="13.5703125" style="1" customWidth="1"/>
    <col min="5885" max="5885" width="25" style="1" customWidth="1"/>
    <col min="5886" max="5888" width="10" style="1" customWidth="1"/>
    <col min="5889" max="5889" width="15" style="1" customWidth="1"/>
    <col min="5890" max="5892" width="14" style="1" customWidth="1"/>
    <col min="5893" max="5893" width="15" style="1" customWidth="1"/>
    <col min="5894" max="5894" width="9" style="1" customWidth="1"/>
    <col min="5895" max="6138" width="9.140625" style="1" customWidth="1"/>
    <col min="6139" max="6139" width="5" style="1" customWidth="1"/>
    <col min="6140" max="6140" width="13.5703125" style="1" customWidth="1"/>
    <col min="6141" max="6141" width="25" style="1" customWidth="1"/>
    <col min="6142" max="6144" width="10" style="1" customWidth="1"/>
    <col min="6145" max="6145" width="15" style="1" customWidth="1"/>
    <col min="6146" max="6148" width="14" style="1" customWidth="1"/>
    <col min="6149" max="6149" width="15" style="1" customWidth="1"/>
    <col min="6150" max="6150" width="9" style="1" customWidth="1"/>
    <col min="6151" max="6394" width="9.140625" style="1" customWidth="1"/>
    <col min="6395" max="6395" width="5" style="1" customWidth="1"/>
    <col min="6396" max="6396" width="13.5703125" style="1" customWidth="1"/>
    <col min="6397" max="6397" width="25" style="1" customWidth="1"/>
    <col min="6398" max="6400" width="10" style="1" customWidth="1"/>
    <col min="6401" max="6401" width="15" style="1" customWidth="1"/>
    <col min="6402" max="6404" width="14" style="1" customWidth="1"/>
    <col min="6405" max="6405" width="15" style="1" customWidth="1"/>
    <col min="6406" max="6406" width="9" style="1" customWidth="1"/>
    <col min="6407" max="6650" width="9.140625" style="1" customWidth="1"/>
    <col min="6651" max="6651" width="5" style="1" customWidth="1"/>
    <col min="6652" max="6652" width="13.5703125" style="1" customWidth="1"/>
    <col min="6653" max="6653" width="25" style="1" customWidth="1"/>
    <col min="6654" max="6656" width="10" style="1" customWidth="1"/>
    <col min="6657" max="6657" width="15" style="1" customWidth="1"/>
    <col min="6658" max="6660" width="14" style="1" customWidth="1"/>
    <col min="6661" max="6661" width="15" style="1" customWidth="1"/>
    <col min="6662" max="6662" width="9" style="1" customWidth="1"/>
    <col min="6663" max="6906" width="9.140625" style="1" customWidth="1"/>
    <col min="6907" max="6907" width="5" style="1" customWidth="1"/>
    <col min="6908" max="6908" width="13.5703125" style="1" customWidth="1"/>
    <col min="6909" max="6909" width="25" style="1" customWidth="1"/>
    <col min="6910" max="6912" width="10" style="1" customWidth="1"/>
    <col min="6913" max="6913" width="15" style="1" customWidth="1"/>
    <col min="6914" max="6916" width="14" style="1" customWidth="1"/>
    <col min="6917" max="6917" width="15" style="1" customWidth="1"/>
    <col min="6918" max="6918" width="9" style="1" customWidth="1"/>
    <col min="6919" max="7162" width="9.140625" style="1" customWidth="1"/>
    <col min="7163" max="7163" width="5" style="1" customWidth="1"/>
    <col min="7164" max="7164" width="13.5703125" style="1" customWidth="1"/>
    <col min="7165" max="7165" width="25" style="1" customWidth="1"/>
    <col min="7166" max="7168" width="10" style="1" customWidth="1"/>
    <col min="7169" max="7169" width="15" style="1" customWidth="1"/>
    <col min="7170" max="7172" width="14" style="1" customWidth="1"/>
    <col min="7173" max="7173" width="15" style="1" customWidth="1"/>
    <col min="7174" max="7174" width="9" style="1" customWidth="1"/>
    <col min="7175" max="7418" width="9.140625" style="1" customWidth="1"/>
    <col min="7419" max="7419" width="5" style="1" customWidth="1"/>
    <col min="7420" max="7420" width="13.5703125" style="1" customWidth="1"/>
    <col min="7421" max="7421" width="25" style="1" customWidth="1"/>
    <col min="7422" max="7424" width="10" style="1" customWidth="1"/>
    <col min="7425" max="7425" width="15" style="1" customWidth="1"/>
    <col min="7426" max="7428" width="14" style="1" customWidth="1"/>
    <col min="7429" max="7429" width="15" style="1" customWidth="1"/>
    <col min="7430" max="7430" width="9" style="1" customWidth="1"/>
    <col min="7431" max="7674" width="9.140625" style="1" customWidth="1"/>
    <col min="7675" max="7675" width="5" style="1" customWidth="1"/>
    <col min="7676" max="7676" width="13.5703125" style="1" customWidth="1"/>
    <col min="7677" max="7677" width="25" style="1" customWidth="1"/>
    <col min="7678" max="7680" width="10" style="1" customWidth="1"/>
    <col min="7681" max="7681" width="15" style="1" customWidth="1"/>
    <col min="7682" max="7684" width="14" style="1" customWidth="1"/>
    <col min="7685" max="7685" width="15" style="1" customWidth="1"/>
    <col min="7686" max="7686" width="9" style="1" customWidth="1"/>
    <col min="7687" max="7930" width="9.140625" style="1" customWidth="1"/>
    <col min="7931" max="7931" width="5" style="1" customWidth="1"/>
    <col min="7932" max="7932" width="13.5703125" style="1" customWidth="1"/>
    <col min="7933" max="7933" width="25" style="1" customWidth="1"/>
    <col min="7934" max="7936" width="10" style="1" customWidth="1"/>
    <col min="7937" max="7937" width="15" style="1" customWidth="1"/>
    <col min="7938" max="7940" width="14" style="1" customWidth="1"/>
    <col min="7941" max="7941" width="15" style="1" customWidth="1"/>
    <col min="7942" max="7942" width="9" style="1" customWidth="1"/>
    <col min="7943" max="8186" width="9.140625" style="1" customWidth="1"/>
    <col min="8187" max="8187" width="5" style="1" customWidth="1"/>
    <col min="8188" max="8188" width="13.5703125" style="1" customWidth="1"/>
    <col min="8189" max="8189" width="25" style="1" customWidth="1"/>
    <col min="8190" max="8192" width="10" style="1" customWidth="1"/>
    <col min="8193" max="8193" width="15" style="1" customWidth="1"/>
    <col min="8194" max="8196" width="14" style="1" customWidth="1"/>
    <col min="8197" max="8197" width="15" style="1" customWidth="1"/>
    <col min="8198" max="8198" width="9" style="1" customWidth="1"/>
    <col min="8199" max="8442" width="9.140625" style="1" customWidth="1"/>
    <col min="8443" max="8443" width="5" style="1" customWidth="1"/>
    <col min="8444" max="8444" width="13.5703125" style="1" customWidth="1"/>
    <col min="8445" max="8445" width="25" style="1" customWidth="1"/>
    <col min="8446" max="8448" width="10" style="1" customWidth="1"/>
    <col min="8449" max="8449" width="15" style="1" customWidth="1"/>
    <col min="8450" max="8452" width="14" style="1" customWidth="1"/>
    <col min="8453" max="8453" width="15" style="1" customWidth="1"/>
    <col min="8454" max="8454" width="9" style="1" customWidth="1"/>
    <col min="8455" max="8698" width="9.140625" style="1" customWidth="1"/>
    <col min="8699" max="8699" width="5" style="1" customWidth="1"/>
    <col min="8700" max="8700" width="13.5703125" style="1" customWidth="1"/>
    <col min="8701" max="8701" width="25" style="1" customWidth="1"/>
    <col min="8702" max="8704" width="10" style="1" customWidth="1"/>
    <col min="8705" max="8705" width="15" style="1" customWidth="1"/>
    <col min="8706" max="8708" width="14" style="1" customWidth="1"/>
    <col min="8709" max="8709" width="15" style="1" customWidth="1"/>
    <col min="8710" max="8710" width="9" style="1" customWidth="1"/>
    <col min="8711" max="8954" width="9.140625" style="1" customWidth="1"/>
    <col min="8955" max="8955" width="5" style="1" customWidth="1"/>
    <col min="8956" max="8956" width="13.5703125" style="1" customWidth="1"/>
    <col min="8957" max="8957" width="25" style="1" customWidth="1"/>
    <col min="8958" max="8960" width="10" style="1" customWidth="1"/>
    <col min="8961" max="8961" width="15" style="1" customWidth="1"/>
    <col min="8962" max="8964" width="14" style="1" customWidth="1"/>
    <col min="8965" max="8965" width="15" style="1" customWidth="1"/>
    <col min="8966" max="8966" width="9" style="1" customWidth="1"/>
    <col min="8967" max="9210" width="9.140625" style="1" customWidth="1"/>
    <col min="9211" max="9211" width="5" style="1" customWidth="1"/>
    <col min="9212" max="9212" width="13.5703125" style="1" customWidth="1"/>
    <col min="9213" max="9213" width="25" style="1" customWidth="1"/>
    <col min="9214" max="9216" width="10" style="1" customWidth="1"/>
    <col min="9217" max="9217" width="15" style="1" customWidth="1"/>
    <col min="9218" max="9220" width="14" style="1" customWidth="1"/>
    <col min="9221" max="9221" width="15" style="1" customWidth="1"/>
    <col min="9222" max="9222" width="9" style="1" customWidth="1"/>
    <col min="9223" max="9466" width="9.140625" style="1" customWidth="1"/>
    <col min="9467" max="9467" width="5" style="1" customWidth="1"/>
    <col min="9468" max="9468" width="13.5703125" style="1" customWidth="1"/>
    <col min="9469" max="9469" width="25" style="1" customWidth="1"/>
    <col min="9470" max="9472" width="10" style="1" customWidth="1"/>
    <col min="9473" max="9473" width="15" style="1" customWidth="1"/>
    <col min="9474" max="9476" width="14" style="1" customWidth="1"/>
    <col min="9477" max="9477" width="15" style="1" customWidth="1"/>
    <col min="9478" max="9478" width="9" style="1" customWidth="1"/>
    <col min="9479" max="9722" width="9.140625" style="1" customWidth="1"/>
    <col min="9723" max="9723" width="5" style="1" customWidth="1"/>
    <col min="9724" max="9724" width="13.5703125" style="1" customWidth="1"/>
    <col min="9725" max="9725" width="25" style="1" customWidth="1"/>
    <col min="9726" max="9728" width="10" style="1" customWidth="1"/>
    <col min="9729" max="9729" width="15" style="1" customWidth="1"/>
    <col min="9730" max="9732" width="14" style="1" customWidth="1"/>
    <col min="9733" max="9733" width="15" style="1" customWidth="1"/>
    <col min="9734" max="9734" width="9" style="1" customWidth="1"/>
    <col min="9735" max="9978" width="9.140625" style="1" customWidth="1"/>
    <col min="9979" max="9979" width="5" style="1" customWidth="1"/>
    <col min="9980" max="9980" width="13.5703125" style="1" customWidth="1"/>
    <col min="9981" max="9981" width="25" style="1" customWidth="1"/>
    <col min="9982" max="9984" width="10" style="1" customWidth="1"/>
    <col min="9985" max="9985" width="15" style="1" customWidth="1"/>
    <col min="9986" max="9988" width="14" style="1" customWidth="1"/>
    <col min="9989" max="9989" width="15" style="1" customWidth="1"/>
    <col min="9990" max="9990" width="9" style="1" customWidth="1"/>
    <col min="9991" max="10234" width="9.140625" style="1" customWidth="1"/>
    <col min="10235" max="10235" width="5" style="1" customWidth="1"/>
    <col min="10236" max="10236" width="13.5703125" style="1" customWidth="1"/>
    <col min="10237" max="10237" width="25" style="1" customWidth="1"/>
    <col min="10238" max="10240" width="10" style="1" customWidth="1"/>
    <col min="10241" max="10241" width="15" style="1" customWidth="1"/>
    <col min="10242" max="10244" width="14" style="1" customWidth="1"/>
    <col min="10245" max="10245" width="15" style="1" customWidth="1"/>
    <col min="10246" max="10246" width="9" style="1" customWidth="1"/>
    <col min="10247" max="10490" width="9.140625" style="1" customWidth="1"/>
    <col min="10491" max="10491" width="5" style="1" customWidth="1"/>
    <col min="10492" max="10492" width="13.5703125" style="1" customWidth="1"/>
    <col min="10493" max="10493" width="25" style="1" customWidth="1"/>
    <col min="10494" max="10496" width="10" style="1" customWidth="1"/>
    <col min="10497" max="10497" width="15" style="1" customWidth="1"/>
    <col min="10498" max="10500" width="14" style="1" customWidth="1"/>
    <col min="10501" max="10501" width="15" style="1" customWidth="1"/>
    <col min="10502" max="10502" width="9" style="1" customWidth="1"/>
    <col min="10503" max="10746" width="9.140625" style="1" customWidth="1"/>
    <col min="10747" max="10747" width="5" style="1" customWidth="1"/>
    <col min="10748" max="10748" width="13.5703125" style="1" customWidth="1"/>
    <col min="10749" max="10749" width="25" style="1" customWidth="1"/>
    <col min="10750" max="10752" width="10" style="1" customWidth="1"/>
    <col min="10753" max="10753" width="15" style="1" customWidth="1"/>
    <col min="10754" max="10756" width="14" style="1" customWidth="1"/>
    <col min="10757" max="10757" width="15" style="1" customWidth="1"/>
    <col min="10758" max="10758" width="9" style="1" customWidth="1"/>
    <col min="10759" max="11002" width="9.140625" style="1" customWidth="1"/>
    <col min="11003" max="11003" width="5" style="1" customWidth="1"/>
    <col min="11004" max="11004" width="13.5703125" style="1" customWidth="1"/>
    <col min="11005" max="11005" width="25" style="1" customWidth="1"/>
    <col min="11006" max="11008" width="10" style="1" customWidth="1"/>
    <col min="11009" max="11009" width="15" style="1" customWidth="1"/>
    <col min="11010" max="11012" width="14" style="1" customWidth="1"/>
    <col min="11013" max="11013" width="15" style="1" customWidth="1"/>
    <col min="11014" max="11014" width="9" style="1" customWidth="1"/>
    <col min="11015" max="11258" width="9.140625" style="1" customWidth="1"/>
    <col min="11259" max="11259" width="5" style="1" customWidth="1"/>
    <col min="11260" max="11260" width="13.5703125" style="1" customWidth="1"/>
    <col min="11261" max="11261" width="25" style="1" customWidth="1"/>
    <col min="11262" max="11264" width="10" style="1" customWidth="1"/>
    <col min="11265" max="11265" width="15" style="1" customWidth="1"/>
    <col min="11266" max="11268" width="14" style="1" customWidth="1"/>
    <col min="11269" max="11269" width="15" style="1" customWidth="1"/>
    <col min="11270" max="11270" width="9" style="1" customWidth="1"/>
    <col min="11271" max="11514" width="9.140625" style="1" customWidth="1"/>
    <col min="11515" max="11515" width="5" style="1" customWidth="1"/>
    <col min="11516" max="11516" width="13.5703125" style="1" customWidth="1"/>
    <col min="11517" max="11517" width="25" style="1" customWidth="1"/>
    <col min="11518" max="11520" width="10" style="1" customWidth="1"/>
    <col min="11521" max="11521" width="15" style="1" customWidth="1"/>
    <col min="11522" max="11524" width="14" style="1" customWidth="1"/>
    <col min="11525" max="11525" width="15" style="1" customWidth="1"/>
    <col min="11526" max="11526" width="9" style="1" customWidth="1"/>
    <col min="11527" max="11770" width="9.140625" style="1" customWidth="1"/>
    <col min="11771" max="11771" width="5" style="1" customWidth="1"/>
    <col min="11772" max="11772" width="13.5703125" style="1" customWidth="1"/>
    <col min="11773" max="11773" width="25" style="1" customWidth="1"/>
    <col min="11774" max="11776" width="10" style="1" customWidth="1"/>
    <col min="11777" max="11777" width="15" style="1" customWidth="1"/>
    <col min="11778" max="11780" width="14" style="1" customWidth="1"/>
    <col min="11781" max="11781" width="15" style="1" customWidth="1"/>
    <col min="11782" max="11782" width="9" style="1" customWidth="1"/>
    <col min="11783" max="12026" width="9.140625" style="1" customWidth="1"/>
    <col min="12027" max="12027" width="5" style="1" customWidth="1"/>
    <col min="12028" max="12028" width="13.5703125" style="1" customWidth="1"/>
    <col min="12029" max="12029" width="25" style="1" customWidth="1"/>
    <col min="12030" max="12032" width="10" style="1" customWidth="1"/>
    <col min="12033" max="12033" width="15" style="1" customWidth="1"/>
    <col min="12034" max="12036" width="14" style="1" customWidth="1"/>
    <col min="12037" max="12037" width="15" style="1" customWidth="1"/>
    <col min="12038" max="12038" width="9" style="1" customWidth="1"/>
    <col min="12039" max="12282" width="9.140625" style="1" customWidth="1"/>
    <col min="12283" max="12283" width="5" style="1" customWidth="1"/>
    <col min="12284" max="12284" width="13.5703125" style="1" customWidth="1"/>
    <col min="12285" max="12285" width="25" style="1" customWidth="1"/>
    <col min="12286" max="12288" width="10" style="1" customWidth="1"/>
    <col min="12289" max="12289" width="15" style="1" customWidth="1"/>
    <col min="12290" max="12292" width="14" style="1" customWidth="1"/>
    <col min="12293" max="12293" width="15" style="1" customWidth="1"/>
    <col min="12294" max="12294" width="9" style="1" customWidth="1"/>
    <col min="12295" max="12538" width="9.140625" style="1" customWidth="1"/>
    <col min="12539" max="12539" width="5" style="1" customWidth="1"/>
    <col min="12540" max="12540" width="13.5703125" style="1" customWidth="1"/>
    <col min="12541" max="12541" width="25" style="1" customWidth="1"/>
    <col min="12542" max="12544" width="10" style="1" customWidth="1"/>
    <col min="12545" max="12545" width="15" style="1" customWidth="1"/>
    <col min="12546" max="12548" width="14" style="1" customWidth="1"/>
    <col min="12549" max="12549" width="15" style="1" customWidth="1"/>
    <col min="12550" max="12550" width="9" style="1" customWidth="1"/>
    <col min="12551" max="12794" width="9.140625" style="1" customWidth="1"/>
    <col min="12795" max="12795" width="5" style="1" customWidth="1"/>
    <col min="12796" max="12796" width="13.5703125" style="1" customWidth="1"/>
    <col min="12797" max="12797" width="25" style="1" customWidth="1"/>
    <col min="12798" max="12800" width="10" style="1" customWidth="1"/>
    <col min="12801" max="12801" width="15" style="1" customWidth="1"/>
    <col min="12802" max="12804" width="14" style="1" customWidth="1"/>
    <col min="12805" max="12805" width="15" style="1" customWidth="1"/>
    <col min="12806" max="12806" width="9" style="1" customWidth="1"/>
    <col min="12807" max="13050" width="9.140625" style="1" customWidth="1"/>
    <col min="13051" max="13051" width="5" style="1" customWidth="1"/>
    <col min="13052" max="13052" width="13.5703125" style="1" customWidth="1"/>
    <col min="13053" max="13053" width="25" style="1" customWidth="1"/>
    <col min="13054" max="13056" width="10" style="1" customWidth="1"/>
    <col min="13057" max="13057" width="15" style="1" customWidth="1"/>
    <col min="13058" max="13060" width="14" style="1" customWidth="1"/>
    <col min="13061" max="13061" width="15" style="1" customWidth="1"/>
    <col min="13062" max="13062" width="9" style="1" customWidth="1"/>
    <col min="13063" max="13306" width="9.140625" style="1" customWidth="1"/>
    <col min="13307" max="13307" width="5" style="1" customWidth="1"/>
    <col min="13308" max="13308" width="13.5703125" style="1" customWidth="1"/>
    <col min="13309" max="13309" width="25" style="1" customWidth="1"/>
    <col min="13310" max="13312" width="10" style="1" customWidth="1"/>
    <col min="13313" max="13313" width="15" style="1" customWidth="1"/>
    <col min="13314" max="13316" width="14" style="1" customWidth="1"/>
    <col min="13317" max="13317" width="15" style="1" customWidth="1"/>
    <col min="13318" max="13318" width="9" style="1" customWidth="1"/>
    <col min="13319" max="13562" width="9.140625" style="1" customWidth="1"/>
    <col min="13563" max="13563" width="5" style="1" customWidth="1"/>
    <col min="13564" max="13564" width="13.5703125" style="1" customWidth="1"/>
    <col min="13565" max="13565" width="25" style="1" customWidth="1"/>
    <col min="13566" max="13568" width="10" style="1" customWidth="1"/>
    <col min="13569" max="13569" width="15" style="1" customWidth="1"/>
    <col min="13570" max="13572" width="14" style="1" customWidth="1"/>
    <col min="13573" max="13573" width="15" style="1" customWidth="1"/>
    <col min="13574" max="13574" width="9" style="1" customWidth="1"/>
    <col min="13575" max="13818" width="9.140625" style="1" customWidth="1"/>
    <col min="13819" max="13819" width="5" style="1" customWidth="1"/>
    <col min="13820" max="13820" width="13.5703125" style="1" customWidth="1"/>
    <col min="13821" max="13821" width="25" style="1" customWidth="1"/>
    <col min="13822" max="13824" width="10" style="1" customWidth="1"/>
    <col min="13825" max="13825" width="15" style="1" customWidth="1"/>
    <col min="13826" max="13828" width="14" style="1" customWidth="1"/>
    <col min="13829" max="13829" width="15" style="1" customWidth="1"/>
    <col min="13830" max="13830" width="9" style="1" customWidth="1"/>
    <col min="13831" max="14074" width="9.140625" style="1" customWidth="1"/>
    <col min="14075" max="14075" width="5" style="1" customWidth="1"/>
    <col min="14076" max="14076" width="13.5703125" style="1" customWidth="1"/>
    <col min="14077" max="14077" width="25" style="1" customWidth="1"/>
    <col min="14078" max="14080" width="10" style="1" customWidth="1"/>
    <col min="14081" max="14081" width="15" style="1" customWidth="1"/>
    <col min="14082" max="14084" width="14" style="1" customWidth="1"/>
    <col min="14085" max="14085" width="15" style="1" customWidth="1"/>
    <col min="14086" max="14086" width="9" style="1" customWidth="1"/>
    <col min="14087" max="14330" width="9.140625" style="1" customWidth="1"/>
    <col min="14331" max="14331" width="5" style="1" customWidth="1"/>
    <col min="14332" max="14332" width="13.5703125" style="1" customWidth="1"/>
    <col min="14333" max="14333" width="25" style="1" customWidth="1"/>
    <col min="14334" max="14336" width="10" style="1" customWidth="1"/>
    <col min="14337" max="14337" width="15" style="1" customWidth="1"/>
    <col min="14338" max="14340" width="14" style="1" customWidth="1"/>
    <col min="14341" max="14341" width="15" style="1" customWidth="1"/>
    <col min="14342" max="14342" width="9" style="1" customWidth="1"/>
    <col min="14343" max="14586" width="9.140625" style="1" customWidth="1"/>
    <col min="14587" max="14587" width="5" style="1" customWidth="1"/>
    <col min="14588" max="14588" width="13.5703125" style="1" customWidth="1"/>
    <col min="14589" max="14589" width="25" style="1" customWidth="1"/>
    <col min="14590" max="14592" width="10" style="1" customWidth="1"/>
    <col min="14593" max="14593" width="15" style="1" customWidth="1"/>
    <col min="14594" max="14596" width="14" style="1" customWidth="1"/>
    <col min="14597" max="14597" width="15" style="1" customWidth="1"/>
    <col min="14598" max="14598" width="9" style="1" customWidth="1"/>
    <col min="14599" max="14842" width="9.140625" style="1" customWidth="1"/>
    <col min="14843" max="14843" width="5" style="1" customWidth="1"/>
    <col min="14844" max="14844" width="13.5703125" style="1" customWidth="1"/>
    <col min="14845" max="14845" width="25" style="1" customWidth="1"/>
    <col min="14846" max="14848" width="10" style="1" customWidth="1"/>
    <col min="14849" max="14849" width="15" style="1" customWidth="1"/>
    <col min="14850" max="14852" width="14" style="1" customWidth="1"/>
    <col min="14853" max="14853" width="15" style="1" customWidth="1"/>
    <col min="14854" max="14854" width="9" style="1" customWidth="1"/>
    <col min="14855" max="15098" width="9.140625" style="1" customWidth="1"/>
    <col min="15099" max="15099" width="5" style="1" customWidth="1"/>
    <col min="15100" max="15100" width="13.5703125" style="1" customWidth="1"/>
    <col min="15101" max="15101" width="25" style="1" customWidth="1"/>
    <col min="15102" max="15104" width="10" style="1" customWidth="1"/>
    <col min="15105" max="15105" width="15" style="1" customWidth="1"/>
    <col min="15106" max="15108" width="14" style="1" customWidth="1"/>
    <col min="15109" max="15109" width="15" style="1" customWidth="1"/>
    <col min="15110" max="15110" width="9" style="1" customWidth="1"/>
    <col min="15111" max="15354" width="9.140625" style="1" customWidth="1"/>
    <col min="15355" max="15355" width="5" style="1" customWidth="1"/>
    <col min="15356" max="15356" width="13.5703125" style="1" customWidth="1"/>
    <col min="15357" max="15357" width="25" style="1" customWidth="1"/>
    <col min="15358" max="15360" width="10" style="1" customWidth="1"/>
    <col min="15361" max="15361" width="15" style="1" customWidth="1"/>
    <col min="15362" max="15364" width="14" style="1" customWidth="1"/>
    <col min="15365" max="15365" width="15" style="1" customWidth="1"/>
    <col min="15366" max="15366" width="9" style="1" customWidth="1"/>
    <col min="15367" max="15610" width="9.140625" style="1" customWidth="1"/>
    <col min="15611" max="15611" width="5" style="1" customWidth="1"/>
    <col min="15612" max="15612" width="13.5703125" style="1" customWidth="1"/>
    <col min="15613" max="15613" width="25" style="1" customWidth="1"/>
    <col min="15614" max="15616" width="10" style="1" customWidth="1"/>
    <col min="15617" max="15617" width="15" style="1" customWidth="1"/>
    <col min="15618" max="15620" width="14" style="1" customWidth="1"/>
    <col min="15621" max="15621" width="15" style="1" customWidth="1"/>
    <col min="15622" max="15622" width="9" style="1" customWidth="1"/>
    <col min="15623" max="15866" width="9.140625" style="1" customWidth="1"/>
    <col min="15867" max="15867" width="5" style="1" customWidth="1"/>
    <col min="15868" max="15868" width="13.5703125" style="1" customWidth="1"/>
    <col min="15869" max="15869" width="25" style="1" customWidth="1"/>
    <col min="15870" max="15872" width="10" style="1" customWidth="1"/>
    <col min="15873" max="15873" width="15" style="1" customWidth="1"/>
    <col min="15874" max="15876" width="14" style="1" customWidth="1"/>
    <col min="15877" max="15877" width="15" style="1" customWidth="1"/>
    <col min="15878" max="15878" width="9" style="1" customWidth="1"/>
    <col min="15879" max="16122" width="9.140625" style="1" customWidth="1"/>
    <col min="16123" max="16123" width="5" style="1" customWidth="1"/>
    <col min="16124" max="16124" width="13.5703125" style="1" customWidth="1"/>
    <col min="16125" max="16125" width="25" style="1" customWidth="1"/>
    <col min="16126" max="16128" width="10" style="1" customWidth="1"/>
    <col min="16129" max="16129" width="15" style="1" customWidth="1"/>
    <col min="16130" max="16132" width="14" style="1" customWidth="1"/>
    <col min="16133" max="16133" width="15" style="1" customWidth="1"/>
    <col min="16134" max="16134" width="9" style="1" customWidth="1"/>
    <col min="16135" max="16138" width="9.140625" style="1" customWidth="1"/>
  </cols>
  <sheetData>
    <row r="1" spans="1:14" ht="44.25" customHeight="1"/>
    <row r="2" spans="1:14" ht="91.5" customHeight="1">
      <c r="A2" s="126" t="s">
        <v>133</v>
      </c>
      <c r="B2" s="55" t="s">
        <v>29</v>
      </c>
      <c r="C2" s="127" t="s">
        <v>134</v>
      </c>
      <c r="D2" s="127" t="s">
        <v>135</v>
      </c>
      <c r="E2" s="127" t="s">
        <v>136</v>
      </c>
      <c r="F2" s="127" t="s">
        <v>137</v>
      </c>
      <c r="G2" s="128" t="s">
        <v>138</v>
      </c>
      <c r="H2" s="129" t="s">
        <v>139</v>
      </c>
      <c r="I2" s="130" t="s">
        <v>140</v>
      </c>
      <c r="J2" s="130" t="s">
        <v>141</v>
      </c>
      <c r="K2" s="131" t="s">
        <v>142</v>
      </c>
      <c r="L2" s="129" t="s">
        <v>143</v>
      </c>
      <c r="M2" s="129" t="s">
        <v>143</v>
      </c>
    </row>
    <row r="3" spans="1:14" ht="11.25" customHeight="1">
      <c r="A3" s="132"/>
      <c r="B3" s="132"/>
      <c r="C3" s="132"/>
      <c r="D3" s="132"/>
      <c r="E3" s="132"/>
      <c r="F3" s="132"/>
      <c r="G3" s="133">
        <v>8</v>
      </c>
      <c r="H3" s="134">
        <v>9</v>
      </c>
      <c r="I3" s="133">
        <v>10</v>
      </c>
      <c r="J3" s="133" t="s">
        <v>144</v>
      </c>
      <c r="K3" s="73" t="s">
        <v>145</v>
      </c>
      <c r="L3" s="135">
        <v>11</v>
      </c>
      <c r="M3" s="136"/>
    </row>
    <row r="4" spans="1:14" ht="21" customHeight="1">
      <c r="A4" s="255" t="s">
        <v>147</v>
      </c>
      <c r="B4" s="255"/>
      <c r="C4" s="255"/>
      <c r="D4" s="255"/>
      <c r="E4" s="255"/>
      <c r="F4" s="140"/>
      <c r="G4" s="137"/>
      <c r="H4" s="137"/>
      <c r="I4" s="138"/>
      <c r="J4" s="138"/>
      <c r="K4" s="138"/>
      <c r="L4" s="137"/>
      <c r="M4" s="139"/>
    </row>
    <row r="5" spans="1:14" s="117" customFormat="1" ht="30" customHeight="1">
      <c r="A5" s="138">
        <v>1</v>
      </c>
      <c r="B5" s="177" t="s">
        <v>160</v>
      </c>
      <c r="C5" s="143">
        <v>43798</v>
      </c>
      <c r="D5" s="141">
        <v>6</v>
      </c>
      <c r="E5" s="140">
        <v>180</v>
      </c>
      <c r="F5" s="140">
        <f>E5/12</f>
        <v>15</v>
      </c>
      <c r="G5" s="137">
        <v>880668.9</v>
      </c>
      <c r="H5" s="137">
        <f>G5/F5*100/G5</f>
        <v>6.6666666666666661</v>
      </c>
      <c r="I5" s="138">
        <v>8</v>
      </c>
      <c r="J5" s="138">
        <v>365</v>
      </c>
      <c r="K5" s="138">
        <v>8</v>
      </c>
      <c r="L5" s="137">
        <f>G5*H5*I5/(J5*K5*100)</f>
        <v>160.85276712328766</v>
      </c>
      <c r="M5" s="139"/>
      <c r="N5" s="142"/>
    </row>
    <row r="6" spans="1:14" s="117" customFormat="1" ht="32.25" customHeight="1">
      <c r="A6" s="255" t="s">
        <v>159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60"/>
      <c r="M6" s="139"/>
      <c r="N6" s="64"/>
    </row>
    <row r="7" spans="1:14" s="117" customFormat="1" ht="31.5" customHeight="1">
      <c r="A7" s="138">
        <v>2</v>
      </c>
      <c r="B7" s="177" t="s">
        <v>161</v>
      </c>
      <c r="C7" s="143">
        <v>44166</v>
      </c>
      <c r="D7" s="141">
        <v>6</v>
      </c>
      <c r="E7" s="138">
        <v>180</v>
      </c>
      <c r="F7" s="140">
        <v>15</v>
      </c>
      <c r="G7" s="137">
        <v>112492</v>
      </c>
      <c r="H7" s="137">
        <f>G7/F7*100/G7</f>
        <v>6.6666666666666661</v>
      </c>
      <c r="I7" s="138">
        <v>24</v>
      </c>
      <c r="J7" s="138">
        <v>365</v>
      </c>
      <c r="K7" s="138">
        <v>24</v>
      </c>
      <c r="L7" s="137">
        <f>G7*H7*I7/(J7*K7*100)</f>
        <v>20.546484018264842</v>
      </c>
      <c r="M7" s="139"/>
      <c r="N7" s="142"/>
    </row>
    <row r="8" spans="1:14" s="117" customFormat="1" ht="31.5" customHeight="1">
      <c r="A8" s="264" t="s">
        <v>162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6"/>
      <c r="M8" s="139"/>
      <c r="N8" s="142"/>
    </row>
    <row r="9" spans="1:14" s="117" customFormat="1" ht="31.5" customHeight="1">
      <c r="A9" s="178">
        <v>3</v>
      </c>
      <c r="B9" s="179" t="s">
        <v>163</v>
      </c>
      <c r="C9" s="178">
        <v>40833</v>
      </c>
      <c r="D9" s="178">
        <v>5</v>
      </c>
      <c r="E9" s="178">
        <v>120</v>
      </c>
      <c r="F9" s="178">
        <v>10</v>
      </c>
      <c r="G9" s="178">
        <v>77125</v>
      </c>
      <c r="H9" s="137">
        <f>G9/F9*100/G9</f>
        <v>10</v>
      </c>
      <c r="I9" s="138">
        <v>24</v>
      </c>
      <c r="J9" s="138">
        <v>365</v>
      </c>
      <c r="K9" s="138">
        <v>24</v>
      </c>
      <c r="L9" s="137">
        <f>G9*H9*I9/(J9*K9*100)</f>
        <v>21.13013698630137</v>
      </c>
      <c r="M9" s="139"/>
      <c r="N9" s="142"/>
    </row>
    <row r="10" spans="1:14" s="117" customFormat="1" ht="32.25" customHeight="1">
      <c r="A10" s="255" t="s">
        <v>148</v>
      </c>
      <c r="B10" s="255"/>
      <c r="C10" s="255"/>
      <c r="D10" s="255"/>
      <c r="E10" s="255"/>
      <c r="F10" s="140"/>
      <c r="G10" s="137"/>
      <c r="H10" s="137"/>
      <c r="I10" s="138"/>
      <c r="J10" s="138"/>
      <c r="K10" s="138"/>
      <c r="L10" s="137"/>
      <c r="M10" s="139"/>
      <c r="N10" s="64"/>
    </row>
    <row r="11" spans="1:14" s="117" customFormat="1" ht="40.5" customHeight="1">
      <c r="A11" s="144"/>
      <c r="B11" s="180" t="s">
        <v>166</v>
      </c>
      <c r="C11" s="145">
        <v>44160</v>
      </c>
      <c r="D11" s="146">
        <v>6</v>
      </c>
      <c r="E11" s="147">
        <v>180</v>
      </c>
      <c r="F11" s="148">
        <v>15</v>
      </c>
      <c r="G11" s="149">
        <v>24000</v>
      </c>
      <c r="H11" s="149">
        <f>G11/F11*100/G11</f>
        <v>6.666666666666667</v>
      </c>
      <c r="I11" s="150">
        <v>3</v>
      </c>
      <c r="J11" s="150">
        <v>365</v>
      </c>
      <c r="K11" s="150">
        <v>3</v>
      </c>
      <c r="L11" s="149"/>
      <c r="M11" s="151">
        <v>4.38</v>
      </c>
      <c r="N11" s="152" t="s">
        <v>146</v>
      </c>
    </row>
    <row r="12" spans="1:14" s="117" customFormat="1" ht="29.25" customHeight="1">
      <c r="A12" s="144"/>
      <c r="B12" s="180" t="s">
        <v>164</v>
      </c>
      <c r="C12" s="145">
        <v>44188</v>
      </c>
      <c r="D12" s="146">
        <v>6</v>
      </c>
      <c r="E12" s="147">
        <v>180</v>
      </c>
      <c r="F12" s="148">
        <v>15</v>
      </c>
      <c r="G12" s="149">
        <v>17000</v>
      </c>
      <c r="H12" s="149">
        <f>G12/F12*100/G12</f>
        <v>6.6666666666666661</v>
      </c>
      <c r="I12" s="150">
        <v>3</v>
      </c>
      <c r="J12" s="150">
        <v>365</v>
      </c>
      <c r="K12" s="150">
        <v>3</v>
      </c>
      <c r="L12" s="149"/>
      <c r="M12" s="151">
        <v>3.11</v>
      </c>
      <c r="N12" s="152" t="s">
        <v>146</v>
      </c>
    </row>
    <row r="13" spans="1:14" ht="28.5" customHeight="1">
      <c r="A13" s="144"/>
      <c r="B13" s="180" t="s">
        <v>165</v>
      </c>
      <c r="C13" s="145">
        <v>44188</v>
      </c>
      <c r="D13" s="146">
        <v>6</v>
      </c>
      <c r="E13" s="147">
        <v>180</v>
      </c>
      <c r="F13" s="148">
        <v>15</v>
      </c>
      <c r="G13" s="149">
        <v>17000</v>
      </c>
      <c r="H13" s="149">
        <f>G13/F13*100/G13</f>
        <v>6.6666666666666661</v>
      </c>
      <c r="I13" s="150">
        <v>3</v>
      </c>
      <c r="J13" s="150">
        <v>365</v>
      </c>
      <c r="K13" s="150">
        <v>3</v>
      </c>
      <c r="L13" s="149"/>
      <c r="M13" s="151">
        <v>3.11</v>
      </c>
      <c r="N13" s="152" t="s">
        <v>146</v>
      </c>
    </row>
    <row r="14" spans="1:14" s="117" customFormat="1" ht="25.5" customHeight="1">
      <c r="A14" s="255"/>
      <c r="B14" s="255"/>
      <c r="C14" s="255"/>
      <c r="D14" s="255"/>
      <c r="E14" s="255"/>
      <c r="F14" s="137"/>
      <c r="G14" s="153"/>
      <c r="H14" s="137"/>
      <c r="I14" s="137"/>
      <c r="J14" s="137"/>
      <c r="K14" s="154"/>
      <c r="L14" s="137"/>
      <c r="M14" s="139"/>
      <c r="N14" s="64"/>
    </row>
    <row r="15" spans="1:14" s="117" customFormat="1" ht="54" customHeight="1">
      <c r="A15" s="261" t="s">
        <v>129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3"/>
      <c r="L15" s="137">
        <f>SUM(L4:L14)</f>
        <v>202.52938812785388</v>
      </c>
      <c r="M15" s="139">
        <f>L15/180</f>
        <v>1.125163267376966</v>
      </c>
      <c r="N15" s="142" t="s">
        <v>149</v>
      </c>
    </row>
    <row r="16" spans="1:14" s="117" customFormat="1" ht="25.5" customHeight="1">
      <c r="A16" s="155"/>
      <c r="B16" s="156"/>
      <c r="C16" s="157"/>
      <c r="D16" s="158"/>
      <c r="E16" s="155"/>
      <c r="F16" s="159"/>
      <c r="G16" s="139"/>
      <c r="H16" s="139"/>
      <c r="I16" s="155"/>
      <c r="J16" s="155"/>
      <c r="K16" s="155"/>
      <c r="L16" s="139"/>
      <c r="M16" s="139"/>
      <c r="N16" s="142"/>
    </row>
    <row r="17" spans="1:14" s="117" customFormat="1" ht="25.5" customHeight="1">
      <c r="A17" s="155"/>
      <c r="B17" s="156"/>
      <c r="C17" s="157"/>
      <c r="D17" s="158"/>
      <c r="E17" s="155"/>
      <c r="F17" s="159"/>
      <c r="G17" s="139"/>
      <c r="H17" s="139"/>
      <c r="I17" s="155"/>
      <c r="J17" s="155"/>
      <c r="K17" s="155"/>
      <c r="L17" s="139"/>
      <c r="M17" s="139"/>
      <c r="N17" s="142"/>
    </row>
    <row r="18" spans="1:14" s="117" customFormat="1" ht="25.5" customHeight="1">
      <c r="A18" s="155"/>
      <c r="B18" s="156"/>
      <c r="C18" s="157"/>
      <c r="D18" s="158"/>
      <c r="E18" s="155"/>
      <c r="F18" s="159"/>
      <c r="G18" s="139"/>
      <c r="H18" s="139"/>
      <c r="I18" s="155"/>
      <c r="J18" s="155"/>
      <c r="K18" s="155"/>
      <c r="L18" s="139"/>
      <c r="M18" s="139"/>
      <c r="N18" s="142"/>
    </row>
    <row r="19" spans="1:14" s="117" customFormat="1" ht="25.5" customHeight="1">
      <c r="A19" s="155"/>
      <c r="B19" s="156"/>
      <c r="C19" s="157"/>
      <c r="D19" s="158"/>
      <c r="E19" s="155"/>
      <c r="F19" s="159"/>
      <c r="G19" s="139"/>
      <c r="H19" s="139"/>
      <c r="I19" s="155"/>
      <c r="J19" s="155"/>
      <c r="K19" s="155"/>
      <c r="L19" s="139"/>
      <c r="M19" s="139"/>
      <c r="N19" s="142"/>
    </row>
    <row r="20" spans="1:14" s="117" customFormat="1" ht="25.5" customHeight="1">
      <c r="A20" s="155"/>
      <c r="B20" s="156"/>
      <c r="C20" s="157"/>
      <c r="D20" s="158"/>
      <c r="E20" s="155"/>
      <c r="F20" s="159"/>
      <c r="G20" s="139"/>
      <c r="H20" s="139"/>
      <c r="I20" s="155"/>
      <c r="J20" s="155"/>
      <c r="K20" s="155"/>
      <c r="L20" s="139"/>
      <c r="M20" s="139"/>
      <c r="N20" s="142"/>
    </row>
    <row r="21" spans="1:14" ht="21" customHeight="1">
      <c r="A21" s="258"/>
      <c r="B21" s="258"/>
      <c r="C21" s="258"/>
      <c r="D21" s="258"/>
      <c r="E21" s="258"/>
      <c r="F21" s="159"/>
      <c r="G21" s="139"/>
      <c r="H21" s="139"/>
      <c r="I21" s="155"/>
      <c r="J21" s="155"/>
      <c r="K21" s="155"/>
      <c r="L21" s="139"/>
      <c r="M21" s="139"/>
    </row>
    <row r="22" spans="1:14" ht="21" customHeight="1">
      <c r="A22" s="161"/>
      <c r="B22" s="162"/>
      <c r="C22" s="163"/>
      <c r="D22" s="164"/>
      <c r="E22" s="165"/>
      <c r="F22" s="159"/>
      <c r="G22" s="139"/>
      <c r="H22" s="139"/>
      <c r="I22" s="155"/>
      <c r="J22" s="155"/>
      <c r="K22" s="155"/>
      <c r="L22" s="139"/>
      <c r="M22" s="139"/>
    </row>
    <row r="23" spans="1:14" s="117" customFormat="1" ht="21.75" customHeight="1">
      <c r="A23" s="155"/>
      <c r="B23" s="156"/>
      <c r="C23" s="157"/>
      <c r="D23" s="158"/>
      <c r="E23" s="155"/>
      <c r="F23" s="159"/>
      <c r="G23" s="139"/>
      <c r="H23" s="139"/>
      <c r="I23" s="155"/>
      <c r="J23" s="155"/>
      <c r="K23" s="155"/>
      <c r="L23" s="139"/>
      <c r="M23" s="139"/>
      <c r="N23" s="142"/>
    </row>
    <row r="24" spans="1:14" ht="24" customHeight="1">
      <c r="A24" s="258"/>
      <c r="B24" s="258"/>
      <c r="C24" s="258"/>
      <c r="D24" s="258"/>
      <c r="E24" s="258"/>
      <c r="F24" s="139"/>
      <c r="G24" s="166"/>
      <c r="H24" s="139"/>
      <c r="I24" s="139"/>
      <c r="J24" s="139"/>
      <c r="K24" s="160"/>
      <c r="L24" s="139"/>
      <c r="M24" s="139"/>
    </row>
    <row r="25" spans="1:14" s="117" customFormat="1" ht="43.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139"/>
      <c r="M25" s="139"/>
      <c r="N25" s="142"/>
    </row>
  </sheetData>
  <mergeCells count="9">
    <mergeCell ref="A4:E4"/>
    <mergeCell ref="A25:K25"/>
    <mergeCell ref="A24:E24"/>
    <mergeCell ref="A21:E21"/>
    <mergeCell ref="A6:L6"/>
    <mergeCell ref="A10:E10"/>
    <mergeCell ref="A14:E14"/>
    <mergeCell ref="A15:K15"/>
    <mergeCell ref="A8:L8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Индивидуальный пост на  год</vt:lpstr>
      <vt:lpstr>пояснительная к ИП на год</vt:lpstr>
      <vt:lpstr>амортизация 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Монжосова Ирина Викторовна</dc:creator>
  <cp:lastModifiedBy>Монжосова Ирина Викторовна</cp:lastModifiedBy>
  <cp:lastPrinted>2022-01-31T05:03:22Z</cp:lastPrinted>
  <dcterms:created xsi:type="dcterms:W3CDTF">2022-01-31T05:00:30Z</dcterms:created>
  <dcterms:modified xsi:type="dcterms:W3CDTF">2022-01-31T10:38:54Z</dcterms:modified>
</cp:coreProperties>
</file>